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2021\"/>
    </mc:Choice>
  </mc:AlternateContent>
  <xr:revisionPtr revIDLastSave="0" documentId="8_{6285C0B0-C0B8-4829-B8C1-1231E5638988}" xr6:coauthVersionLast="47" xr6:coauthVersionMax="47" xr10:uidLastSave="{00000000-0000-0000-0000-000000000000}"/>
  <bookViews>
    <workbookView xWindow="-108" yWindow="-108" windowWidth="30936" windowHeight="16896" xr2:uid="{1DD780EE-5181-432A-AE75-8CAEBD9D2CEF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5" i="1" l="1"/>
  <c r="Q175" i="1"/>
  <c r="R175" i="1" s="1"/>
  <c r="D169" i="1"/>
  <c r="D170" i="1" s="1"/>
  <c r="D171" i="1" s="1"/>
  <c r="D172" i="1" s="1"/>
  <c r="D173" i="1" s="1"/>
  <c r="D174" i="1" s="1"/>
  <c r="D175" i="1" s="1"/>
  <c r="P175" i="1"/>
  <c r="P174" i="1"/>
  <c r="P173" i="1"/>
  <c r="P172" i="1"/>
  <c r="P171" i="1"/>
  <c r="P170" i="1"/>
  <c r="L170" i="1"/>
  <c r="J170" i="1"/>
  <c r="J171" i="1" s="1"/>
  <c r="P169" i="1"/>
  <c r="L169" i="1"/>
  <c r="J169" i="1"/>
  <c r="P168" i="1"/>
  <c r="Q168" i="1" s="1"/>
  <c r="R168" i="1" s="1"/>
  <c r="P167" i="1"/>
  <c r="P166" i="1"/>
  <c r="P165" i="1"/>
  <c r="P164" i="1"/>
  <c r="P163" i="1"/>
  <c r="P162" i="1"/>
  <c r="Q140" i="1"/>
  <c r="R140" i="1" s="1"/>
  <c r="P161" i="1"/>
  <c r="Q161" i="1" s="1"/>
  <c r="R161" i="1" s="1"/>
  <c r="P160" i="1"/>
  <c r="P159" i="1"/>
  <c r="P158" i="1"/>
  <c r="P157" i="1"/>
  <c r="P156" i="1"/>
  <c r="P155" i="1"/>
  <c r="P154" i="1"/>
  <c r="Q154" i="1" s="1"/>
  <c r="R154" i="1" s="1"/>
  <c r="P153" i="1"/>
  <c r="P152" i="1"/>
  <c r="P151" i="1"/>
  <c r="P150" i="1"/>
  <c r="P149" i="1"/>
  <c r="P148" i="1"/>
  <c r="P147" i="1"/>
  <c r="Q147" i="1" s="1"/>
  <c r="R147" i="1" s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Q133" i="1"/>
  <c r="R133" i="1" s="1"/>
  <c r="P133" i="1"/>
  <c r="P132" i="1"/>
  <c r="P131" i="1"/>
  <c r="P130" i="1"/>
  <c r="P129" i="1"/>
  <c r="P128" i="1"/>
  <c r="P127" i="1"/>
  <c r="Q126" i="1"/>
  <c r="R126" i="1" s="1"/>
  <c r="P126" i="1"/>
  <c r="P125" i="1"/>
  <c r="P124" i="1"/>
  <c r="P123" i="1"/>
  <c r="P122" i="1"/>
  <c r="P121" i="1"/>
  <c r="P120" i="1"/>
  <c r="Q119" i="1"/>
  <c r="R119" i="1" s="1"/>
  <c r="P119" i="1"/>
  <c r="P118" i="1"/>
  <c r="P117" i="1"/>
  <c r="P116" i="1"/>
  <c r="P115" i="1"/>
  <c r="P114" i="1"/>
  <c r="P113" i="1"/>
  <c r="P112" i="1"/>
  <c r="Q112" i="1" s="1"/>
  <c r="R112" i="1" s="1"/>
  <c r="P111" i="1"/>
  <c r="P110" i="1"/>
  <c r="P109" i="1"/>
  <c r="P108" i="1"/>
  <c r="P107" i="1"/>
  <c r="P106" i="1"/>
  <c r="P105" i="1"/>
  <c r="Q105" i="1" s="1"/>
  <c r="R105" i="1" s="1"/>
  <c r="P104" i="1"/>
  <c r="P103" i="1"/>
  <c r="P102" i="1"/>
  <c r="P101" i="1"/>
  <c r="P100" i="1"/>
  <c r="P99" i="1"/>
  <c r="P98" i="1"/>
  <c r="Q98" i="1" s="1"/>
  <c r="R98" i="1" s="1"/>
  <c r="P97" i="1"/>
  <c r="P96" i="1"/>
  <c r="P95" i="1"/>
  <c r="P94" i="1"/>
  <c r="P93" i="1"/>
  <c r="P92" i="1"/>
  <c r="L172" i="1" l="1"/>
  <c r="J172" i="1"/>
  <c r="L171" i="1"/>
  <c r="T168" i="1"/>
  <c r="P91" i="1"/>
  <c r="Q91" i="1" s="1"/>
  <c r="R91" i="1" s="1"/>
  <c r="P90" i="1"/>
  <c r="P89" i="1"/>
  <c r="P88" i="1"/>
  <c r="P87" i="1"/>
  <c r="P86" i="1"/>
  <c r="P85" i="1"/>
  <c r="P84" i="1"/>
  <c r="Q84" i="1" s="1"/>
  <c r="R84" i="1" s="1"/>
  <c r="P83" i="1"/>
  <c r="P82" i="1"/>
  <c r="P81" i="1"/>
  <c r="P80" i="1"/>
  <c r="P79" i="1"/>
  <c r="P78" i="1"/>
  <c r="P77" i="1"/>
  <c r="Q77" i="1" s="1"/>
  <c r="R77" i="1" s="1"/>
  <c r="P76" i="1"/>
  <c r="P75" i="1"/>
  <c r="P74" i="1"/>
  <c r="P73" i="1"/>
  <c r="P72" i="1"/>
  <c r="P71" i="1"/>
  <c r="L173" i="1" l="1"/>
  <c r="J173" i="1"/>
  <c r="P70" i="1"/>
  <c r="Q70" i="1" s="1"/>
  <c r="R70" i="1" s="1"/>
  <c r="P69" i="1"/>
  <c r="P68" i="1"/>
  <c r="P67" i="1"/>
  <c r="P66" i="1"/>
  <c r="P65" i="1"/>
  <c r="P64" i="1"/>
  <c r="P63" i="1"/>
  <c r="Q63" i="1" s="1"/>
  <c r="R63" i="1" s="1"/>
  <c r="P62" i="1"/>
  <c r="P61" i="1"/>
  <c r="P60" i="1"/>
  <c r="P59" i="1"/>
  <c r="P58" i="1"/>
  <c r="P57" i="1"/>
  <c r="P56" i="1"/>
  <c r="Q56" i="1" s="1"/>
  <c r="R56" i="1" s="1"/>
  <c r="P55" i="1"/>
  <c r="P54" i="1"/>
  <c r="P53" i="1"/>
  <c r="P52" i="1"/>
  <c r="P51" i="1"/>
  <c r="P50" i="1"/>
  <c r="L174" i="1" l="1"/>
  <c r="J174" i="1"/>
  <c r="P49" i="1"/>
  <c r="Q49" i="1" s="1"/>
  <c r="R49" i="1" s="1"/>
  <c r="P48" i="1"/>
  <c r="P47" i="1"/>
  <c r="P46" i="1"/>
  <c r="P45" i="1"/>
  <c r="P44" i="1"/>
  <c r="P43" i="1"/>
  <c r="P42" i="1"/>
  <c r="Q42" i="1" s="1"/>
  <c r="R42" i="1" s="1"/>
  <c r="P41" i="1"/>
  <c r="P40" i="1"/>
  <c r="P39" i="1"/>
  <c r="P38" i="1"/>
  <c r="P37" i="1"/>
  <c r="P36" i="1"/>
  <c r="P35" i="1"/>
  <c r="Q35" i="1" s="1"/>
  <c r="R35" i="1" s="1"/>
  <c r="P34" i="1"/>
  <c r="P33" i="1"/>
  <c r="P32" i="1"/>
  <c r="P31" i="1"/>
  <c r="P30" i="1"/>
  <c r="P29" i="1"/>
  <c r="P13" i="1"/>
  <c r="P12" i="1"/>
  <c r="P11" i="1"/>
  <c r="P10" i="1"/>
  <c r="P9" i="1"/>
  <c r="P8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L7" i="1"/>
  <c r="J7" i="1"/>
  <c r="J8" i="1" s="1"/>
  <c r="J175" i="1" l="1"/>
  <c r="L175" i="1"/>
  <c r="L9" i="1"/>
  <c r="J9" i="1"/>
  <c r="L8" i="1"/>
  <c r="J10" i="1" l="1"/>
  <c r="L10" i="1"/>
  <c r="L11" i="1" l="1"/>
  <c r="J11" i="1"/>
  <c r="J12" i="1" l="1"/>
  <c r="L12" i="1"/>
  <c r="L13" i="1" l="1"/>
  <c r="J13" i="1"/>
  <c r="L14" i="1" l="1"/>
  <c r="J14" i="1"/>
  <c r="L15" i="1" l="1"/>
  <c r="J15" i="1"/>
  <c r="L16" i="1" l="1"/>
  <c r="J16" i="1"/>
  <c r="L17" i="1" l="1"/>
  <c r="J17" i="1"/>
  <c r="L18" i="1" l="1"/>
  <c r="J18" i="1"/>
  <c r="J19" i="1" l="1"/>
  <c r="L19" i="1"/>
  <c r="L20" i="1" l="1"/>
  <c r="J20" i="1"/>
  <c r="J21" i="1" l="1"/>
  <c r="L21" i="1"/>
  <c r="L22" i="1" l="1"/>
  <c r="J22" i="1"/>
  <c r="L23" i="1" l="1"/>
  <c r="J23" i="1"/>
  <c r="L24" i="1" l="1"/>
  <c r="J24" i="1"/>
  <c r="J25" i="1" l="1"/>
  <c r="L25" i="1"/>
  <c r="L26" i="1" l="1"/>
  <c r="J26" i="1"/>
  <c r="J27" i="1" l="1"/>
  <c r="L27" i="1"/>
  <c r="L28" i="1" l="1"/>
  <c r="J28" i="1"/>
  <c r="J29" i="1" l="1"/>
  <c r="L29" i="1"/>
  <c r="L30" i="1" l="1"/>
  <c r="J30" i="1"/>
  <c r="L31" i="1" l="1"/>
  <c r="J31" i="1"/>
  <c r="L32" i="1" l="1"/>
  <c r="J32" i="1"/>
  <c r="J33" i="1" l="1"/>
  <c r="L33" i="1"/>
  <c r="J34" i="1" l="1"/>
  <c r="L34" i="1"/>
  <c r="J35" i="1" l="1"/>
  <c r="L35" i="1"/>
  <c r="L36" i="1" l="1"/>
  <c r="J36" i="1"/>
  <c r="L37" i="1" l="1"/>
  <c r="J37" i="1"/>
  <c r="L38" i="1" l="1"/>
  <c r="J38" i="1"/>
  <c r="L39" i="1" l="1"/>
  <c r="J39" i="1"/>
  <c r="L40" i="1" l="1"/>
  <c r="J40" i="1"/>
  <c r="J41" i="1" l="1"/>
  <c r="L41" i="1"/>
  <c r="J42" i="1" l="1"/>
  <c r="L42" i="1"/>
  <c r="J43" i="1" l="1"/>
  <c r="L43" i="1"/>
  <c r="J44" i="1" l="1"/>
  <c r="L44" i="1"/>
  <c r="J45" i="1" l="1"/>
  <c r="L45" i="1"/>
  <c r="L46" i="1" l="1"/>
  <c r="J46" i="1"/>
  <c r="L47" i="1" l="1"/>
  <c r="J47" i="1"/>
  <c r="J48" i="1" l="1"/>
  <c r="L48" i="1"/>
  <c r="L49" i="1" l="1"/>
  <c r="J49" i="1"/>
  <c r="L50" i="1" l="1"/>
  <c r="J50" i="1"/>
  <c r="J51" i="1" l="1"/>
  <c r="L51" i="1"/>
  <c r="J52" i="1" l="1"/>
  <c r="L52" i="1"/>
  <c r="J53" i="1" l="1"/>
  <c r="L53" i="1"/>
  <c r="L54" i="1" l="1"/>
  <c r="J54" i="1"/>
  <c r="L55" i="1" l="1"/>
  <c r="J55" i="1"/>
  <c r="L56" i="1" l="1"/>
  <c r="J56" i="1"/>
  <c r="J57" i="1" l="1"/>
  <c r="L57" i="1"/>
  <c r="L58" i="1" l="1"/>
  <c r="J58" i="1"/>
  <c r="L59" i="1" l="1"/>
  <c r="J59" i="1"/>
  <c r="J60" i="1" l="1"/>
  <c r="L60" i="1"/>
  <c r="J61" i="1" l="1"/>
  <c r="L61" i="1"/>
  <c r="J62" i="1" l="1"/>
  <c r="L62" i="1"/>
  <c r="J63" i="1" l="1"/>
  <c r="L63" i="1"/>
  <c r="L64" i="1" l="1"/>
  <c r="J64" i="1"/>
  <c r="L65" i="1" l="1"/>
  <c r="J65" i="1"/>
  <c r="L66" i="1" l="1"/>
  <c r="J66" i="1"/>
  <c r="L67" i="1" l="1"/>
  <c r="J67" i="1"/>
  <c r="L68" i="1" l="1"/>
  <c r="J68" i="1"/>
  <c r="J69" i="1" l="1"/>
  <c r="L69" i="1"/>
  <c r="L70" i="1" l="1"/>
  <c r="J70" i="1"/>
  <c r="L71" i="1" l="1"/>
  <c r="J71" i="1"/>
  <c r="L72" i="1" l="1"/>
  <c r="J72" i="1"/>
  <c r="J73" i="1" l="1"/>
  <c r="L73" i="1"/>
  <c r="J74" i="1" l="1"/>
  <c r="L74" i="1"/>
  <c r="J75" i="1" l="1"/>
  <c r="L75" i="1"/>
  <c r="J76" i="1" l="1"/>
  <c r="L76" i="1"/>
  <c r="L77" i="1" l="1"/>
  <c r="J77" i="1"/>
  <c r="J78" i="1" l="1"/>
  <c r="L78" i="1"/>
  <c r="L79" i="1" l="1"/>
  <c r="J79" i="1"/>
  <c r="J80" i="1" l="1"/>
  <c r="L80" i="1"/>
  <c r="J81" i="1" l="1"/>
  <c r="L81" i="1"/>
  <c r="L82" i="1" l="1"/>
  <c r="J82" i="1"/>
  <c r="L83" i="1" l="1"/>
  <c r="J83" i="1"/>
  <c r="L84" i="1" l="1"/>
  <c r="J84" i="1"/>
  <c r="L85" i="1" l="1"/>
  <c r="J85" i="1"/>
  <c r="L86" i="1" l="1"/>
  <c r="J86" i="1"/>
  <c r="J87" i="1" l="1"/>
  <c r="L87" i="1"/>
  <c r="L88" i="1" l="1"/>
  <c r="J88" i="1"/>
  <c r="L89" i="1" l="1"/>
  <c r="J89" i="1"/>
  <c r="J90" i="1" l="1"/>
  <c r="L90" i="1"/>
  <c r="J91" i="1" l="1"/>
  <c r="L91" i="1"/>
  <c r="L92" i="1" l="1"/>
  <c r="J92" i="1"/>
  <c r="L93" i="1" l="1"/>
  <c r="J93" i="1"/>
  <c r="L94" i="1" l="1"/>
  <c r="J94" i="1"/>
  <c r="L95" i="1" l="1"/>
  <c r="J95" i="1"/>
  <c r="L96" i="1" l="1"/>
  <c r="J96" i="1"/>
  <c r="L97" i="1" l="1"/>
  <c r="J97" i="1"/>
  <c r="J98" i="1" l="1"/>
  <c r="L98" i="1"/>
  <c r="J99" i="1" l="1"/>
  <c r="L99" i="1"/>
  <c r="L100" i="1" l="1"/>
  <c r="J100" i="1"/>
  <c r="L101" i="1" l="1"/>
  <c r="J101" i="1"/>
  <c r="L102" i="1" l="1"/>
  <c r="J102" i="1"/>
  <c r="J103" i="1" l="1"/>
  <c r="L103" i="1"/>
  <c r="J104" i="1" l="1"/>
  <c r="L104" i="1"/>
  <c r="J105" i="1" l="1"/>
  <c r="L105" i="1"/>
  <c r="J106" i="1" l="1"/>
  <c r="L106" i="1"/>
  <c r="L107" i="1" l="1"/>
  <c r="J107" i="1"/>
  <c r="L108" i="1" l="1"/>
  <c r="J108" i="1"/>
  <c r="L109" i="1" l="1"/>
  <c r="J109" i="1"/>
  <c r="J110" i="1" l="1"/>
  <c r="L110" i="1"/>
  <c r="L111" i="1" l="1"/>
  <c r="J111" i="1"/>
  <c r="L112" i="1" l="1"/>
  <c r="J112" i="1"/>
  <c r="L113" i="1" l="1"/>
  <c r="J113" i="1"/>
  <c r="L114" i="1" l="1"/>
  <c r="J114" i="1"/>
  <c r="J115" i="1" l="1"/>
  <c r="L115" i="1"/>
  <c r="L116" i="1" l="1"/>
  <c r="J116" i="1"/>
  <c r="L117" i="1" l="1"/>
  <c r="J117" i="1"/>
  <c r="J118" i="1" l="1"/>
  <c r="L118" i="1"/>
  <c r="L119" i="1" l="1"/>
  <c r="J119" i="1"/>
  <c r="J120" i="1" l="1"/>
  <c r="L120" i="1"/>
  <c r="L121" i="1" l="1"/>
  <c r="J121" i="1"/>
  <c r="L122" i="1" l="1"/>
  <c r="J122" i="1"/>
  <c r="L123" i="1" l="1"/>
  <c r="J123" i="1"/>
  <c r="L124" i="1" l="1"/>
  <c r="J124" i="1"/>
  <c r="L125" i="1" l="1"/>
  <c r="J125" i="1"/>
  <c r="L126" i="1" l="1"/>
  <c r="J126" i="1"/>
  <c r="L127" i="1" l="1"/>
  <c r="J127" i="1"/>
  <c r="L128" i="1" l="1"/>
  <c r="J128" i="1"/>
  <c r="L129" i="1" l="1"/>
  <c r="J129" i="1"/>
  <c r="J130" i="1" l="1"/>
  <c r="L130" i="1"/>
  <c r="L131" i="1" l="1"/>
  <c r="J131" i="1"/>
  <c r="L132" i="1" l="1"/>
  <c r="J132" i="1"/>
  <c r="L133" i="1" l="1"/>
  <c r="J133" i="1"/>
  <c r="J134" i="1" l="1"/>
  <c r="L134" i="1"/>
  <c r="L135" i="1" l="1"/>
  <c r="J135" i="1"/>
  <c r="L136" i="1" l="1"/>
  <c r="J136" i="1"/>
  <c r="J137" i="1" l="1"/>
  <c r="L137" i="1"/>
  <c r="L138" i="1" l="1"/>
  <c r="J138" i="1"/>
  <c r="L139" i="1" l="1"/>
  <c r="J139" i="1"/>
  <c r="J140" i="1" l="1"/>
  <c r="L140" i="1"/>
  <c r="L141" i="1" l="1"/>
  <c r="J141" i="1"/>
  <c r="L142" i="1" l="1"/>
  <c r="J142" i="1"/>
  <c r="J143" i="1" l="1"/>
  <c r="L143" i="1"/>
  <c r="L144" i="1" l="1"/>
  <c r="J144" i="1"/>
  <c r="J145" i="1" l="1"/>
  <c r="L145" i="1"/>
  <c r="L146" i="1" l="1"/>
  <c r="J146" i="1"/>
  <c r="J147" i="1" l="1"/>
  <c r="L147" i="1"/>
  <c r="L148" i="1" l="1"/>
  <c r="J148" i="1"/>
  <c r="J149" i="1" l="1"/>
  <c r="L149" i="1"/>
  <c r="L150" i="1" l="1"/>
  <c r="J150" i="1"/>
  <c r="L151" i="1" l="1"/>
  <c r="J151" i="1"/>
  <c r="L152" i="1" l="1"/>
  <c r="J152" i="1"/>
  <c r="L153" i="1" l="1"/>
  <c r="J153" i="1"/>
  <c r="L154" i="1" l="1"/>
  <c r="J154" i="1"/>
  <c r="L155" i="1" l="1"/>
  <c r="J155" i="1"/>
  <c r="L156" i="1" l="1"/>
  <c r="J156" i="1"/>
  <c r="L157" i="1" l="1"/>
  <c r="J157" i="1"/>
  <c r="L158" i="1" l="1"/>
  <c r="J158" i="1"/>
  <c r="J159" i="1" l="1"/>
  <c r="L159" i="1"/>
  <c r="L160" i="1" l="1"/>
  <c r="J160" i="1"/>
  <c r="L161" i="1" l="1"/>
  <c r="J161" i="1"/>
  <c r="J162" i="1" l="1"/>
  <c r="L162" i="1"/>
  <c r="J163" i="1" l="1"/>
  <c r="L163" i="1"/>
  <c r="L164" i="1" l="1"/>
  <c r="J164" i="1"/>
  <c r="L165" i="1" l="1"/>
  <c r="J165" i="1"/>
  <c r="L166" i="1" l="1"/>
  <c r="J166" i="1"/>
  <c r="J167" i="1" l="1"/>
  <c r="L167" i="1"/>
  <c r="J168" i="1" l="1"/>
  <c r="L16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2" borderId="0" xfId="0" applyNumberFormat="1" applyFill="1"/>
    <xf numFmtId="165" fontId="0" fillId="3" borderId="1" xfId="1" applyNumberFormat="1" applyFont="1" applyFill="1" applyBorder="1"/>
    <xf numFmtId="165" fontId="0" fillId="3" borderId="0" xfId="1" applyNumberFormat="1" applyFont="1" applyFill="1" applyBorder="1"/>
    <xf numFmtId="10" fontId="0" fillId="4" borderId="0" xfId="2" applyNumberFormat="1" applyFont="1" applyFill="1" applyBorder="1"/>
    <xf numFmtId="165" fontId="0" fillId="5" borderId="0" xfId="1" applyNumberFormat="1" applyFont="1" applyFill="1" applyBorder="1"/>
    <xf numFmtId="164" fontId="0" fillId="0" borderId="0" xfId="0" applyNumberFormat="1"/>
    <xf numFmtId="0" fontId="0" fillId="6" borderId="0" xfId="0" applyFill="1"/>
    <xf numFmtId="0" fontId="0" fillId="0" borderId="0" xfId="0" applyFont="1" applyFill="1"/>
    <xf numFmtId="0" fontId="0" fillId="0" borderId="0" xfId="0" applyFill="1"/>
    <xf numFmtId="165" fontId="0" fillId="0" borderId="0" xfId="0" applyNumberFormat="1" applyFill="1"/>
    <xf numFmtId="166" fontId="0" fillId="0" borderId="0" xfId="2" applyNumberFormat="1" applyFont="1" applyFill="1"/>
    <xf numFmtId="165" fontId="0" fillId="7" borderId="0" xfId="1" applyNumberFormat="1" applyFont="1" applyFill="1" applyBorder="1"/>
    <xf numFmtId="165" fontId="0" fillId="0" borderId="0" xfId="1" applyNumberFormat="1" applyFont="1" applyFill="1" applyBorder="1"/>
    <xf numFmtId="166" fontId="0" fillId="0" borderId="0" xfId="2" applyNumberFormat="1" applyFont="1" applyFill="1" applyBorder="1"/>
    <xf numFmtId="0" fontId="0" fillId="0" borderId="0" xfId="0" applyFill="1" applyBorder="1"/>
    <xf numFmtId="0" fontId="0" fillId="0" borderId="0" xfId="0" applyBorder="1"/>
    <xf numFmtId="165" fontId="0" fillId="8" borderId="0" xfId="1" applyNumberFormat="1" applyFont="1" applyFill="1" applyBorder="1"/>
    <xf numFmtId="164" fontId="0" fillId="0" borderId="0" xfId="0" applyNumberFormat="1" applyFill="1"/>
    <xf numFmtId="0" fontId="0" fillId="6" borderId="0" xfId="0" applyFont="1" applyFill="1"/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Cases April 18 - October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80713521920871"/>
          <c:y val="0.14400444736074655"/>
          <c:w val="0.74490891416350735"/>
          <c:h val="0.67457604257801107"/>
        </c:manualLayout>
      </c:layout>
      <c:barChart>
        <c:barDir val="col"/>
        <c:grouping val="clustered"/>
        <c:varyColors val="0"/>
        <c:ser>
          <c:idx val="0"/>
          <c:order val="0"/>
          <c:tx>
            <c:v>April 18 - October 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pt idx="19">
                <c:v> 134 </c:v>
              </c:pt>
              <c:pt idx="20">
                <c:v> 141 </c:v>
              </c:pt>
              <c:pt idx="21">
                <c:v> 148 </c:v>
              </c:pt>
              <c:pt idx="22">
                <c:v> 155 </c:v>
              </c:pt>
              <c:pt idx="23">
                <c:v> 162 </c:v>
              </c:pt>
              <c:pt idx="24">
                <c:v> 169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Sheet1!$P$7:$P$175</c15:sqref>
                  </c15:fullRef>
                </c:ext>
              </c:extLst>
              <c:f>(Sheet1!$P$7,Sheet1!$P$14,Sheet1!$P$21,Sheet1!$P$28,Sheet1!$P$35,Sheet1!$P$42,Sheet1!$P$49,Sheet1!$P$56,Sheet1!$P$63,Sheet1!$P$70,Sheet1!$P$77,Sheet1!$P$84,Sheet1!$P$91,Sheet1!$P$98,Sheet1!$P$105,Sheet1!$P$112,Sheet1!$P$119,Sheet1!$P$126,Sheet1!$P$133,Sheet1!$P$140,Sheet1!$P$147,Sheet1!$P$154,Sheet1!$P$161,Sheet1!$P$168,Sheet1!$P$175)</c:f>
              <c:numCache>
                <c:formatCode>_(* #,##0_);_(* \(#,##0\);_(* "-"??_);_(@_)</c:formatCode>
                <c:ptCount val="25"/>
                <c:pt idx="0">
                  <c:v>475695</c:v>
                </c:pt>
                <c:pt idx="1">
                  <c:v>398625</c:v>
                </c:pt>
                <c:pt idx="2">
                  <c:v>348016</c:v>
                </c:pt>
                <c:pt idx="3">
                  <c:v>284202</c:v>
                </c:pt>
                <c:pt idx="4">
                  <c:v>223268</c:v>
                </c:pt>
                <c:pt idx="5">
                  <c:v>173485</c:v>
                </c:pt>
                <c:pt idx="6">
                  <c:v>134221</c:v>
                </c:pt>
                <c:pt idx="7">
                  <c:v>87942</c:v>
                </c:pt>
                <c:pt idx="8">
                  <c:v>87647</c:v>
                </c:pt>
                <c:pt idx="9">
                  <c:v>77490</c:v>
                </c:pt>
                <c:pt idx="10">
                  <c:v>80883</c:v>
                </c:pt>
                <c:pt idx="11">
                  <c:v>86681</c:v>
                </c:pt>
                <c:pt idx="12">
                  <c:v>101317</c:v>
                </c:pt>
                <c:pt idx="13">
                  <c:v>218759</c:v>
                </c:pt>
                <c:pt idx="14">
                  <c:v>313066</c:v>
                </c:pt>
                <c:pt idx="15">
                  <c:v>441208</c:v>
                </c:pt>
                <c:pt idx="16">
                  <c:v>618397</c:v>
                </c:pt>
                <c:pt idx="17">
                  <c:v>749116</c:v>
                </c:pt>
                <c:pt idx="18">
                  <c:v>956409</c:v>
                </c:pt>
                <c:pt idx="19">
                  <c:v>908113</c:v>
                </c:pt>
                <c:pt idx="20">
                  <c:v>917157</c:v>
                </c:pt>
                <c:pt idx="21">
                  <c:v>752590</c:v>
                </c:pt>
                <c:pt idx="22">
                  <c:v>826354</c:v>
                </c:pt>
                <c:pt idx="23">
                  <c:v>742142</c:v>
                </c:pt>
                <c:pt idx="24">
                  <c:v>618531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B-4BA3-BF4C-012208733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032432"/>
        <c:axId val="269032848"/>
      </c:barChart>
      <c:catAx>
        <c:axId val="26903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32848"/>
        <c:crosses val="autoZero"/>
        <c:auto val="1"/>
        <c:lblAlgn val="ctr"/>
        <c:lblOffset val="100"/>
        <c:noMultiLvlLbl val="0"/>
      </c:catAx>
      <c:valAx>
        <c:axId val="2690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3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762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83820</xdr:colOff>
      <xdr:row>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824581F0-4524-49E4-BD97-F511FC0CDD3F}"/>
            </a:ext>
          </a:extLst>
        </xdr:cNvPr>
        <xdr:cNvSpPr/>
      </xdr:nvSpPr>
      <xdr:spPr>
        <a:xfrm>
          <a:off x="1927860" y="7379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83820</xdr:colOff>
      <xdr:row>6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91181B5-4E6A-4F73-8B64-63DC058F1E11}"/>
            </a:ext>
          </a:extLst>
        </xdr:cNvPr>
        <xdr:cNvSpPr/>
      </xdr:nvSpPr>
      <xdr:spPr>
        <a:xfrm>
          <a:off x="3695700" y="7379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83820</xdr:colOff>
      <xdr:row>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6E1673D0-6341-4191-B780-172FA5E6F6AB}"/>
            </a:ext>
          </a:extLst>
        </xdr:cNvPr>
        <xdr:cNvSpPr/>
      </xdr:nvSpPr>
      <xdr:spPr>
        <a:xfrm rot="10800000">
          <a:off x="3695700" y="7398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83820</xdr:colOff>
      <xdr:row>7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02AE549-010E-4352-8696-3A31D2AAF2A6}"/>
            </a:ext>
          </a:extLst>
        </xdr:cNvPr>
        <xdr:cNvSpPr/>
      </xdr:nvSpPr>
      <xdr:spPr>
        <a:xfrm rot="10800000">
          <a:off x="1927860" y="7398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83820</xdr:colOff>
      <xdr:row>8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348A85A4-2E72-4F0D-9C93-CA8F97D8A182}"/>
            </a:ext>
          </a:extLst>
        </xdr:cNvPr>
        <xdr:cNvSpPr/>
      </xdr:nvSpPr>
      <xdr:spPr>
        <a:xfrm rot="10800000">
          <a:off x="3695700" y="7416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83820</xdr:colOff>
      <xdr:row>8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D59D9DA1-49D9-445A-A662-B1E506A9846E}"/>
            </a:ext>
          </a:extLst>
        </xdr:cNvPr>
        <xdr:cNvSpPr/>
      </xdr:nvSpPr>
      <xdr:spPr>
        <a:xfrm rot="10800000">
          <a:off x="1927860" y="7416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83820</xdr:colOff>
      <xdr:row>9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DD7B62F-80E4-4111-9B58-AFCCA9CB45CD}"/>
            </a:ext>
          </a:extLst>
        </xdr:cNvPr>
        <xdr:cNvSpPr/>
      </xdr:nvSpPr>
      <xdr:spPr>
        <a:xfrm rot="10800000">
          <a:off x="3695700" y="7434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83820</xdr:colOff>
      <xdr:row>9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A80FC7F5-D01E-4D84-9EA0-D7BF0C94D801}"/>
            </a:ext>
          </a:extLst>
        </xdr:cNvPr>
        <xdr:cNvSpPr/>
      </xdr:nvSpPr>
      <xdr:spPr>
        <a:xfrm rot="10800000">
          <a:off x="1927860" y="7434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83820</xdr:colOff>
      <xdr:row>10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74EB000-F568-4002-BC5F-B7AF77FF02F7}"/>
            </a:ext>
          </a:extLst>
        </xdr:cNvPr>
        <xdr:cNvSpPr/>
      </xdr:nvSpPr>
      <xdr:spPr>
        <a:xfrm rot="10800000">
          <a:off x="3695700" y="7453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83820</xdr:colOff>
      <xdr:row>10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141F2DBC-B9AC-437D-B5DB-DA1161B1AF78}"/>
            </a:ext>
          </a:extLst>
        </xdr:cNvPr>
        <xdr:cNvSpPr/>
      </xdr:nvSpPr>
      <xdr:spPr>
        <a:xfrm rot="10800000">
          <a:off x="1927860" y="7453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83820</xdr:colOff>
      <xdr:row>11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AEF41950-7DAE-4841-84C3-EA5BC9FF08B6}"/>
            </a:ext>
          </a:extLst>
        </xdr:cNvPr>
        <xdr:cNvSpPr/>
      </xdr:nvSpPr>
      <xdr:spPr>
        <a:xfrm>
          <a:off x="1927860" y="7471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83820</xdr:colOff>
      <xdr:row>11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A1EF11DA-CBE9-4AB2-82D9-54583DB23F87}"/>
            </a:ext>
          </a:extLst>
        </xdr:cNvPr>
        <xdr:cNvSpPr/>
      </xdr:nvSpPr>
      <xdr:spPr>
        <a:xfrm>
          <a:off x="3695700" y="7471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83820</xdr:colOff>
      <xdr:row>12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5C0FE1EC-90BB-4E23-9D20-909D865CBB54}"/>
            </a:ext>
          </a:extLst>
        </xdr:cNvPr>
        <xdr:cNvSpPr/>
      </xdr:nvSpPr>
      <xdr:spPr>
        <a:xfrm>
          <a:off x="1927860" y="7489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83820</xdr:colOff>
      <xdr:row>12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BAFD4BE9-BEAD-496E-B80C-32AE3246926E}"/>
            </a:ext>
          </a:extLst>
        </xdr:cNvPr>
        <xdr:cNvSpPr/>
      </xdr:nvSpPr>
      <xdr:spPr>
        <a:xfrm>
          <a:off x="3695700" y="7489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83820</xdr:colOff>
      <xdr:row>13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13EE72D9-6AA7-4A20-AEBA-A40D68F0D02C}"/>
            </a:ext>
          </a:extLst>
        </xdr:cNvPr>
        <xdr:cNvSpPr/>
      </xdr:nvSpPr>
      <xdr:spPr>
        <a:xfrm>
          <a:off x="1927860" y="7507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83820</xdr:colOff>
      <xdr:row>13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60D4E07-4622-4E7A-92AC-40C4FAEAEC4E}"/>
            </a:ext>
          </a:extLst>
        </xdr:cNvPr>
        <xdr:cNvSpPr/>
      </xdr:nvSpPr>
      <xdr:spPr>
        <a:xfrm>
          <a:off x="3695700" y="7507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83820</xdr:colOff>
      <xdr:row>14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94192767-FF85-414C-AEA9-A0C0ED7692B3}"/>
            </a:ext>
          </a:extLst>
        </xdr:cNvPr>
        <xdr:cNvSpPr/>
      </xdr:nvSpPr>
      <xdr:spPr>
        <a:xfrm rot="10800000">
          <a:off x="1927860" y="7526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83820</xdr:colOff>
      <xdr:row>14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FC81509A-6821-4D07-94C2-07DAA9EB41DD}"/>
            </a:ext>
          </a:extLst>
        </xdr:cNvPr>
        <xdr:cNvSpPr/>
      </xdr:nvSpPr>
      <xdr:spPr>
        <a:xfrm rot="10800000">
          <a:off x="3695700" y="7526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83820</xdr:colOff>
      <xdr:row>15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829C4C80-9BBA-4ECD-8C17-9ED96AFF403A}"/>
            </a:ext>
          </a:extLst>
        </xdr:cNvPr>
        <xdr:cNvSpPr/>
      </xdr:nvSpPr>
      <xdr:spPr>
        <a:xfrm rot="10800000">
          <a:off x="1927860" y="7544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83820</xdr:colOff>
      <xdr:row>15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316F3DFC-BC3E-4D2A-811E-69C162A81CB7}"/>
            </a:ext>
          </a:extLst>
        </xdr:cNvPr>
        <xdr:cNvSpPr/>
      </xdr:nvSpPr>
      <xdr:spPr>
        <a:xfrm rot="10800000">
          <a:off x="3695700" y="7544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83820</xdr:colOff>
      <xdr:row>16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C0D6E4C4-49EA-449F-B6FA-5C1353C1C39D}"/>
            </a:ext>
          </a:extLst>
        </xdr:cNvPr>
        <xdr:cNvSpPr/>
      </xdr:nvSpPr>
      <xdr:spPr>
        <a:xfrm rot="10800000">
          <a:off x="1927860" y="7562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83820</xdr:colOff>
      <xdr:row>16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647BDB8B-E64D-4C4C-B0D1-A4C3ECA20206}"/>
            </a:ext>
          </a:extLst>
        </xdr:cNvPr>
        <xdr:cNvSpPr/>
      </xdr:nvSpPr>
      <xdr:spPr>
        <a:xfrm rot="10800000">
          <a:off x="3695700" y="7562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83820</xdr:colOff>
      <xdr:row>17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C609BBF4-2B18-42A7-A50F-155BBC9F68BA}"/>
            </a:ext>
          </a:extLst>
        </xdr:cNvPr>
        <xdr:cNvSpPr/>
      </xdr:nvSpPr>
      <xdr:spPr>
        <a:xfrm rot="10800000">
          <a:off x="1927860" y="7581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83820</xdr:colOff>
      <xdr:row>17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9E74808D-6A7A-4C8B-ADF1-6697AB7DE656}"/>
            </a:ext>
          </a:extLst>
        </xdr:cNvPr>
        <xdr:cNvSpPr/>
      </xdr:nvSpPr>
      <xdr:spPr>
        <a:xfrm rot="10800000">
          <a:off x="3695700" y="7581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83820</xdr:colOff>
      <xdr:row>18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BF37DB7B-0070-4533-BB12-2DE1EB4DAC72}"/>
            </a:ext>
          </a:extLst>
        </xdr:cNvPr>
        <xdr:cNvSpPr/>
      </xdr:nvSpPr>
      <xdr:spPr>
        <a:xfrm rot="10800000">
          <a:off x="1927860" y="7599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83820</xdr:colOff>
      <xdr:row>18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9297E96A-21DC-4571-A445-8428A73AB289}"/>
            </a:ext>
          </a:extLst>
        </xdr:cNvPr>
        <xdr:cNvSpPr/>
      </xdr:nvSpPr>
      <xdr:spPr>
        <a:xfrm rot="10800000">
          <a:off x="3695700" y="7599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83820</xdr:colOff>
      <xdr:row>19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71B28FD4-8272-4EDF-8D49-3E2489871198}"/>
            </a:ext>
          </a:extLst>
        </xdr:cNvPr>
        <xdr:cNvSpPr/>
      </xdr:nvSpPr>
      <xdr:spPr>
        <a:xfrm>
          <a:off x="1927860" y="7617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83820</xdr:colOff>
      <xdr:row>19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30C50651-5330-41C4-BAD9-9967584B493F}"/>
            </a:ext>
          </a:extLst>
        </xdr:cNvPr>
        <xdr:cNvSpPr/>
      </xdr:nvSpPr>
      <xdr:spPr>
        <a:xfrm>
          <a:off x="3695700" y="7617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83820</xdr:colOff>
      <xdr:row>20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A41E084E-8CB8-4C58-8261-11D2C9F60866}"/>
            </a:ext>
          </a:extLst>
        </xdr:cNvPr>
        <xdr:cNvSpPr/>
      </xdr:nvSpPr>
      <xdr:spPr>
        <a:xfrm>
          <a:off x="1927860" y="7636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83820</xdr:colOff>
      <xdr:row>20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9142C851-A272-46FB-98B6-32ACFCBAC47F}"/>
            </a:ext>
          </a:extLst>
        </xdr:cNvPr>
        <xdr:cNvSpPr/>
      </xdr:nvSpPr>
      <xdr:spPr>
        <a:xfrm>
          <a:off x="3695700" y="7636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83820</xdr:colOff>
      <xdr:row>21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74444CA4-3E97-44A4-983F-B99581CBFACC}"/>
            </a:ext>
          </a:extLst>
        </xdr:cNvPr>
        <xdr:cNvSpPr/>
      </xdr:nvSpPr>
      <xdr:spPr>
        <a:xfrm rot="10800000">
          <a:off x="1927860" y="7654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83820</xdr:colOff>
      <xdr:row>21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4C1A4919-4CBD-4FEF-A0CC-61624EEFEF81}"/>
            </a:ext>
          </a:extLst>
        </xdr:cNvPr>
        <xdr:cNvSpPr/>
      </xdr:nvSpPr>
      <xdr:spPr>
        <a:xfrm rot="10800000">
          <a:off x="3695700" y="7654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83820</xdr:colOff>
      <xdr:row>22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D0B2F5D0-5044-4590-9840-6D7AA92479E7}"/>
            </a:ext>
          </a:extLst>
        </xdr:cNvPr>
        <xdr:cNvSpPr/>
      </xdr:nvSpPr>
      <xdr:spPr>
        <a:xfrm rot="10800000">
          <a:off x="1927860" y="7672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83820</xdr:colOff>
      <xdr:row>22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88372B7B-561D-4E24-AB48-C45AF0A5A0D1}"/>
            </a:ext>
          </a:extLst>
        </xdr:cNvPr>
        <xdr:cNvSpPr/>
      </xdr:nvSpPr>
      <xdr:spPr>
        <a:xfrm rot="10800000">
          <a:off x="3695700" y="7672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83820</xdr:colOff>
      <xdr:row>23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A0308FB6-E7FF-4AF6-B6C6-C8A23F4995D7}"/>
            </a:ext>
          </a:extLst>
        </xdr:cNvPr>
        <xdr:cNvSpPr/>
      </xdr:nvSpPr>
      <xdr:spPr>
        <a:xfrm rot="10800000">
          <a:off x="1927860" y="7690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83820</xdr:colOff>
      <xdr:row>23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D8E6901-73BE-4B05-8C8C-A9D58A642A36}"/>
            </a:ext>
          </a:extLst>
        </xdr:cNvPr>
        <xdr:cNvSpPr/>
      </xdr:nvSpPr>
      <xdr:spPr>
        <a:xfrm rot="10800000">
          <a:off x="3695700" y="7690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83820</xdr:colOff>
      <xdr:row>24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3D7C9A99-7702-41B7-85CA-41B89D4FFB7D}"/>
            </a:ext>
          </a:extLst>
        </xdr:cNvPr>
        <xdr:cNvSpPr/>
      </xdr:nvSpPr>
      <xdr:spPr>
        <a:xfrm rot="10800000">
          <a:off x="1927860" y="7709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83820</xdr:colOff>
      <xdr:row>24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1091ADAE-D74F-41F0-AD5D-DB4ABCF13367}"/>
            </a:ext>
          </a:extLst>
        </xdr:cNvPr>
        <xdr:cNvSpPr/>
      </xdr:nvSpPr>
      <xdr:spPr>
        <a:xfrm rot="10800000">
          <a:off x="3695700" y="7709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83820</xdr:colOff>
      <xdr:row>25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ACCE52E0-0C56-46EA-89F8-373AE1F6BA41}"/>
            </a:ext>
          </a:extLst>
        </xdr:cNvPr>
        <xdr:cNvSpPr/>
      </xdr:nvSpPr>
      <xdr:spPr>
        <a:xfrm rot="10800000">
          <a:off x="1927860" y="7727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83820</xdr:colOff>
      <xdr:row>25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C3C3D1F-A92A-4129-A06E-4E1C81EBE70F}"/>
            </a:ext>
          </a:extLst>
        </xdr:cNvPr>
        <xdr:cNvSpPr/>
      </xdr:nvSpPr>
      <xdr:spPr>
        <a:xfrm rot="10800000">
          <a:off x="3695700" y="7727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83820</xdr:colOff>
      <xdr:row>26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1F73D2D-8BF3-49C9-AD72-0C6CFE62CE36}"/>
            </a:ext>
          </a:extLst>
        </xdr:cNvPr>
        <xdr:cNvSpPr/>
      </xdr:nvSpPr>
      <xdr:spPr>
        <a:xfrm>
          <a:off x="1927860" y="7745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83820</xdr:colOff>
      <xdr:row>26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1A0A7B80-9B59-41CC-B2DC-C6515A27A9CB}"/>
            </a:ext>
          </a:extLst>
        </xdr:cNvPr>
        <xdr:cNvSpPr/>
      </xdr:nvSpPr>
      <xdr:spPr>
        <a:xfrm>
          <a:off x="3695700" y="7745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83820</xdr:colOff>
      <xdr:row>27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911E5413-2C1F-49BE-B8E7-C8EC0A542158}"/>
            </a:ext>
          </a:extLst>
        </xdr:cNvPr>
        <xdr:cNvSpPr/>
      </xdr:nvSpPr>
      <xdr:spPr>
        <a:xfrm>
          <a:off x="1927860" y="7764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13</xdr:col>
      <xdr:colOff>83820</xdr:colOff>
      <xdr:row>27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7F67B7E2-F35E-45E8-AE99-202246FBE416}"/>
            </a:ext>
          </a:extLst>
        </xdr:cNvPr>
        <xdr:cNvSpPr/>
      </xdr:nvSpPr>
      <xdr:spPr>
        <a:xfrm>
          <a:off x="3695700" y="7764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17</xdr:col>
      <xdr:colOff>190500</xdr:colOff>
      <xdr:row>6</xdr:row>
      <xdr:rowOff>0</xdr:rowOff>
    </xdr:from>
    <xdr:to>
      <xdr:col>27</xdr:col>
      <xdr:colOff>167640</xdr:colOff>
      <xdr:row>23</xdr:row>
      <xdr:rowOff>137160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096AD3F7-4E25-46F0-A2D5-E77B7B88A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7</xdr:col>
      <xdr:colOff>83820</xdr:colOff>
      <xdr:row>28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9608575D-4152-43B9-9C71-1228057406DC}"/>
            </a:ext>
          </a:extLst>
        </xdr:cNvPr>
        <xdr:cNvSpPr/>
      </xdr:nvSpPr>
      <xdr:spPr>
        <a:xfrm rot="10800000">
          <a:off x="1927860" y="7782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13</xdr:col>
      <xdr:colOff>83820</xdr:colOff>
      <xdr:row>28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6F8BE2E-237B-4E49-8293-3D129BA0A4B8}"/>
            </a:ext>
          </a:extLst>
        </xdr:cNvPr>
        <xdr:cNvSpPr/>
      </xdr:nvSpPr>
      <xdr:spPr>
        <a:xfrm rot="10800000">
          <a:off x="3695700" y="7782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83820</xdr:colOff>
      <xdr:row>29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FED8A40-A4BC-4318-9CE1-0F8854C83116}"/>
            </a:ext>
          </a:extLst>
        </xdr:cNvPr>
        <xdr:cNvSpPr/>
      </xdr:nvSpPr>
      <xdr:spPr>
        <a:xfrm rot="10800000">
          <a:off x="1927860" y="7800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83820</xdr:colOff>
      <xdr:row>29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0D274CC2-580F-4AD3-A46C-44F09FE9CAED}"/>
            </a:ext>
          </a:extLst>
        </xdr:cNvPr>
        <xdr:cNvSpPr/>
      </xdr:nvSpPr>
      <xdr:spPr>
        <a:xfrm rot="10800000">
          <a:off x="3695700" y="7800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83820</xdr:colOff>
      <xdr:row>30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10810352-ED48-449E-80C2-2776EAFA9975}"/>
            </a:ext>
          </a:extLst>
        </xdr:cNvPr>
        <xdr:cNvSpPr/>
      </xdr:nvSpPr>
      <xdr:spPr>
        <a:xfrm rot="10800000">
          <a:off x="1927860" y="7818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13</xdr:col>
      <xdr:colOff>83820</xdr:colOff>
      <xdr:row>30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36F291C7-80DF-4F97-8355-71071CB2CB2D}"/>
            </a:ext>
          </a:extLst>
        </xdr:cNvPr>
        <xdr:cNvSpPr/>
      </xdr:nvSpPr>
      <xdr:spPr>
        <a:xfrm rot="10800000">
          <a:off x="3695700" y="7818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83820</xdr:colOff>
      <xdr:row>31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25DA09D4-1AA2-4011-BD87-282161F5EF30}"/>
            </a:ext>
          </a:extLst>
        </xdr:cNvPr>
        <xdr:cNvSpPr/>
      </xdr:nvSpPr>
      <xdr:spPr>
        <a:xfrm rot="10800000">
          <a:off x="1927860" y="7837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83820</xdr:colOff>
      <xdr:row>31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D322BFF-6635-4CF8-9B40-36D4C357CEC4}"/>
            </a:ext>
          </a:extLst>
        </xdr:cNvPr>
        <xdr:cNvSpPr/>
      </xdr:nvSpPr>
      <xdr:spPr>
        <a:xfrm rot="10800000">
          <a:off x="3695700" y="7837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83820</xdr:colOff>
      <xdr:row>32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944D7A56-304A-4418-9E6B-CBA104B0B9F2}"/>
            </a:ext>
          </a:extLst>
        </xdr:cNvPr>
        <xdr:cNvSpPr/>
      </xdr:nvSpPr>
      <xdr:spPr>
        <a:xfrm rot="10800000">
          <a:off x="3695700" y="7855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83820</xdr:colOff>
      <xdr:row>32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2C28A682-1781-4404-BFE6-28E72D219BE8}"/>
            </a:ext>
          </a:extLst>
        </xdr:cNvPr>
        <xdr:cNvSpPr/>
      </xdr:nvSpPr>
      <xdr:spPr>
        <a:xfrm>
          <a:off x="1927860" y="7855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83820</xdr:colOff>
      <xdr:row>33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C9C5C8C7-D1C9-4914-93BC-C32B4E4BE89A}"/>
            </a:ext>
          </a:extLst>
        </xdr:cNvPr>
        <xdr:cNvSpPr/>
      </xdr:nvSpPr>
      <xdr:spPr>
        <a:xfrm rot="10800000">
          <a:off x="3695700" y="7873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83820</xdr:colOff>
      <xdr:row>33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578BD9B-F0E1-4392-A090-A06DFCB44F62}"/>
            </a:ext>
          </a:extLst>
        </xdr:cNvPr>
        <xdr:cNvSpPr/>
      </xdr:nvSpPr>
      <xdr:spPr>
        <a:xfrm>
          <a:off x="1927860" y="7873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34</xdr:row>
      <xdr:rowOff>0</xdr:rowOff>
    </xdr:from>
    <xdr:to>
      <xdr:col>13</xdr:col>
      <xdr:colOff>83820</xdr:colOff>
      <xdr:row>34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75AA62F-97DB-43A0-AD48-2E6CDC249384}"/>
            </a:ext>
          </a:extLst>
        </xdr:cNvPr>
        <xdr:cNvSpPr/>
      </xdr:nvSpPr>
      <xdr:spPr>
        <a:xfrm rot="10800000">
          <a:off x="3695700" y="7892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83820</xdr:colOff>
      <xdr:row>34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3874C18C-8DD2-40E7-8483-A20FC0192FD9}"/>
            </a:ext>
          </a:extLst>
        </xdr:cNvPr>
        <xdr:cNvSpPr/>
      </xdr:nvSpPr>
      <xdr:spPr>
        <a:xfrm>
          <a:off x="1927860" y="7892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35</xdr:row>
      <xdr:rowOff>0</xdr:rowOff>
    </xdr:from>
    <xdr:to>
      <xdr:col>13</xdr:col>
      <xdr:colOff>83820</xdr:colOff>
      <xdr:row>35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D41E37F3-A70C-4BBF-980D-0F1BFEB77458}"/>
            </a:ext>
          </a:extLst>
        </xdr:cNvPr>
        <xdr:cNvSpPr/>
      </xdr:nvSpPr>
      <xdr:spPr>
        <a:xfrm rot="10800000">
          <a:off x="3695700" y="7910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83820</xdr:colOff>
      <xdr:row>35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5900D2E1-FF22-43A0-95B2-6A30D7AB235E}"/>
            </a:ext>
          </a:extLst>
        </xdr:cNvPr>
        <xdr:cNvSpPr/>
      </xdr:nvSpPr>
      <xdr:spPr>
        <a:xfrm rot="10800000">
          <a:off x="1927860" y="7910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83820</xdr:colOff>
      <xdr:row>36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38072A60-762B-47B0-928E-B7389E7759B7}"/>
            </a:ext>
          </a:extLst>
        </xdr:cNvPr>
        <xdr:cNvSpPr/>
      </xdr:nvSpPr>
      <xdr:spPr>
        <a:xfrm rot="10800000">
          <a:off x="3695700" y="7928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83820</xdr:colOff>
      <xdr:row>36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4151027A-5BA0-4CBB-AC3E-9CED591D8DAC}"/>
            </a:ext>
          </a:extLst>
        </xdr:cNvPr>
        <xdr:cNvSpPr/>
      </xdr:nvSpPr>
      <xdr:spPr>
        <a:xfrm rot="10800000">
          <a:off x="1927860" y="7928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83820</xdr:colOff>
      <xdr:row>37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B188DE4C-74D5-4F7E-8D7B-1E5A439DBEA0}"/>
            </a:ext>
          </a:extLst>
        </xdr:cNvPr>
        <xdr:cNvSpPr/>
      </xdr:nvSpPr>
      <xdr:spPr>
        <a:xfrm rot="10800000">
          <a:off x="3695700" y="7946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83820</xdr:colOff>
      <xdr:row>37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35B80E7D-A214-49A8-8DE9-73DE6DC9D130}"/>
            </a:ext>
          </a:extLst>
        </xdr:cNvPr>
        <xdr:cNvSpPr/>
      </xdr:nvSpPr>
      <xdr:spPr>
        <a:xfrm rot="10800000">
          <a:off x="1927860" y="7946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13</xdr:col>
      <xdr:colOff>83820</xdr:colOff>
      <xdr:row>38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677F2EE3-CA04-4AC0-8475-4490E2CCE4A2}"/>
            </a:ext>
          </a:extLst>
        </xdr:cNvPr>
        <xdr:cNvSpPr/>
      </xdr:nvSpPr>
      <xdr:spPr>
        <a:xfrm rot="10800000">
          <a:off x="3695700" y="7965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83820</xdr:colOff>
      <xdr:row>38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A7A2CB7A-5FA3-45AE-9AA0-B4616A55A03E}"/>
            </a:ext>
          </a:extLst>
        </xdr:cNvPr>
        <xdr:cNvSpPr/>
      </xdr:nvSpPr>
      <xdr:spPr>
        <a:xfrm rot="10800000">
          <a:off x="1927860" y="7965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83820</xdr:colOff>
      <xdr:row>39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0CEBD041-C5DA-4B08-8922-2345AFECB342}"/>
            </a:ext>
          </a:extLst>
        </xdr:cNvPr>
        <xdr:cNvSpPr/>
      </xdr:nvSpPr>
      <xdr:spPr>
        <a:xfrm>
          <a:off x="1927860" y="7983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83820</xdr:colOff>
      <xdr:row>39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1304A8E5-4CCD-4378-A8FE-C7423F8CC62A}"/>
            </a:ext>
          </a:extLst>
        </xdr:cNvPr>
        <xdr:cNvSpPr/>
      </xdr:nvSpPr>
      <xdr:spPr>
        <a:xfrm>
          <a:off x="3695700" y="7983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7</xdr:col>
      <xdr:colOff>83820</xdr:colOff>
      <xdr:row>40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7430AFA-101C-406E-8FE9-694B6F9A3B9E}"/>
            </a:ext>
          </a:extLst>
        </xdr:cNvPr>
        <xdr:cNvSpPr/>
      </xdr:nvSpPr>
      <xdr:spPr>
        <a:xfrm>
          <a:off x="1927860" y="8001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40</xdr:row>
      <xdr:rowOff>0</xdr:rowOff>
    </xdr:from>
    <xdr:to>
      <xdr:col>13</xdr:col>
      <xdr:colOff>83820</xdr:colOff>
      <xdr:row>40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499CEAEC-436A-4E16-84B9-E458D11B749E}"/>
            </a:ext>
          </a:extLst>
        </xdr:cNvPr>
        <xdr:cNvSpPr/>
      </xdr:nvSpPr>
      <xdr:spPr>
        <a:xfrm>
          <a:off x="3695700" y="8001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83820</xdr:colOff>
      <xdr:row>41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136B966E-544D-41AB-B927-538F8BD33684}"/>
            </a:ext>
          </a:extLst>
        </xdr:cNvPr>
        <xdr:cNvSpPr/>
      </xdr:nvSpPr>
      <xdr:spPr>
        <a:xfrm>
          <a:off x="1927860" y="8020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13</xdr:col>
      <xdr:colOff>83820</xdr:colOff>
      <xdr:row>41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F76D3620-10FF-42A4-B0D0-7FAF44A22D1A}"/>
            </a:ext>
          </a:extLst>
        </xdr:cNvPr>
        <xdr:cNvSpPr/>
      </xdr:nvSpPr>
      <xdr:spPr>
        <a:xfrm>
          <a:off x="3695700" y="8020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19</xdr:col>
      <xdr:colOff>784860</xdr:colOff>
      <xdr:row>15</xdr:row>
      <xdr:rowOff>83820</xdr:rowOff>
    </xdr:from>
    <xdr:to>
      <xdr:col>21</xdr:col>
      <xdr:colOff>487680</xdr:colOff>
      <xdr:row>19</xdr:row>
      <xdr:rowOff>30480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6597FE7-542E-4E34-952F-9FF23A8470EF}"/>
            </a:ext>
          </a:extLst>
        </xdr:cNvPr>
        <xdr:cNvCxnSpPr/>
      </xdr:nvCxnSpPr>
      <xdr:spPr>
        <a:xfrm>
          <a:off x="12176760" y="2827020"/>
          <a:ext cx="1104900" cy="678180"/>
        </a:xfrm>
        <a:prstGeom prst="straightConnector1">
          <a:avLst/>
        </a:prstGeom>
        <a:ln w="28575" cmpd="sng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83820</xdr:colOff>
      <xdr:row>42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CD6385D6-907A-46CA-94F7-486E1C08AE9A}"/>
            </a:ext>
          </a:extLst>
        </xdr:cNvPr>
        <xdr:cNvSpPr/>
      </xdr:nvSpPr>
      <xdr:spPr>
        <a:xfrm rot="10800000">
          <a:off x="1927860" y="8038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42</xdr:row>
      <xdr:rowOff>0</xdr:rowOff>
    </xdr:from>
    <xdr:to>
      <xdr:col>13</xdr:col>
      <xdr:colOff>83820</xdr:colOff>
      <xdr:row>42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8A958117-33B9-46AB-97E2-85B63D778308}"/>
            </a:ext>
          </a:extLst>
        </xdr:cNvPr>
        <xdr:cNvSpPr/>
      </xdr:nvSpPr>
      <xdr:spPr>
        <a:xfrm rot="10800000">
          <a:off x="3695700" y="8038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83820</xdr:colOff>
      <xdr:row>43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25E9277-DB67-4980-9DA6-ACF50A85374C}"/>
            </a:ext>
          </a:extLst>
        </xdr:cNvPr>
        <xdr:cNvSpPr/>
      </xdr:nvSpPr>
      <xdr:spPr>
        <a:xfrm rot="10800000">
          <a:off x="1927860" y="8056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43</xdr:row>
      <xdr:rowOff>0</xdr:rowOff>
    </xdr:from>
    <xdr:to>
      <xdr:col>13</xdr:col>
      <xdr:colOff>83820</xdr:colOff>
      <xdr:row>43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47BC6BE4-EEA6-476C-A1F8-C10FD5565F4F}"/>
            </a:ext>
          </a:extLst>
        </xdr:cNvPr>
        <xdr:cNvSpPr/>
      </xdr:nvSpPr>
      <xdr:spPr>
        <a:xfrm rot="10800000">
          <a:off x="3695700" y="8056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44</xdr:row>
      <xdr:rowOff>0</xdr:rowOff>
    </xdr:from>
    <xdr:to>
      <xdr:col>7</xdr:col>
      <xdr:colOff>83820</xdr:colOff>
      <xdr:row>44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7F51B54D-48A6-45E8-8257-90584C297BA8}"/>
            </a:ext>
          </a:extLst>
        </xdr:cNvPr>
        <xdr:cNvSpPr/>
      </xdr:nvSpPr>
      <xdr:spPr>
        <a:xfrm rot="10800000">
          <a:off x="1927860" y="8074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83820</xdr:colOff>
      <xdr:row>44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9E364C15-90EF-4546-BC49-357D4CF98621}"/>
            </a:ext>
          </a:extLst>
        </xdr:cNvPr>
        <xdr:cNvSpPr/>
      </xdr:nvSpPr>
      <xdr:spPr>
        <a:xfrm rot="10800000">
          <a:off x="3695700" y="8074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83820</xdr:colOff>
      <xdr:row>45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38EF99F5-7F46-45DF-B94D-CEAF75B84CD6}"/>
            </a:ext>
          </a:extLst>
        </xdr:cNvPr>
        <xdr:cNvSpPr/>
      </xdr:nvSpPr>
      <xdr:spPr>
        <a:xfrm rot="10800000">
          <a:off x="1927860" y="8093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83820</xdr:colOff>
      <xdr:row>45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7BB6CAD9-AF59-47E5-AF46-DAB5998559BC}"/>
            </a:ext>
          </a:extLst>
        </xdr:cNvPr>
        <xdr:cNvSpPr/>
      </xdr:nvSpPr>
      <xdr:spPr>
        <a:xfrm rot="10800000">
          <a:off x="3695700" y="8093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83820</xdr:colOff>
      <xdr:row>46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D3441512-F1C7-458C-B4D4-6F0FF6504DB9}"/>
            </a:ext>
          </a:extLst>
        </xdr:cNvPr>
        <xdr:cNvSpPr/>
      </xdr:nvSpPr>
      <xdr:spPr>
        <a:xfrm>
          <a:off x="3695700" y="8111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83820</xdr:colOff>
      <xdr:row>46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45F405F5-2F70-49F5-A557-11CC0DE4FFA1}"/>
            </a:ext>
          </a:extLst>
        </xdr:cNvPr>
        <xdr:cNvSpPr/>
      </xdr:nvSpPr>
      <xdr:spPr>
        <a:xfrm>
          <a:off x="1927860" y="8111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47</xdr:row>
      <xdr:rowOff>0</xdr:rowOff>
    </xdr:from>
    <xdr:to>
      <xdr:col>13</xdr:col>
      <xdr:colOff>83820</xdr:colOff>
      <xdr:row>47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D34E0C55-34A6-406C-977D-3FDB123A7F3D}"/>
            </a:ext>
          </a:extLst>
        </xdr:cNvPr>
        <xdr:cNvSpPr/>
      </xdr:nvSpPr>
      <xdr:spPr>
        <a:xfrm>
          <a:off x="3695700" y="8129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47</xdr:row>
      <xdr:rowOff>0</xdr:rowOff>
    </xdr:from>
    <xdr:to>
      <xdr:col>7</xdr:col>
      <xdr:colOff>83820</xdr:colOff>
      <xdr:row>47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D6198A1A-905B-4682-9636-F5A4F40F0746}"/>
            </a:ext>
          </a:extLst>
        </xdr:cNvPr>
        <xdr:cNvSpPr/>
      </xdr:nvSpPr>
      <xdr:spPr>
        <a:xfrm>
          <a:off x="1927860" y="8129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83820</xdr:colOff>
      <xdr:row>48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7B97827-AF7B-4E2E-91F7-BD3785D63811}"/>
            </a:ext>
          </a:extLst>
        </xdr:cNvPr>
        <xdr:cNvSpPr/>
      </xdr:nvSpPr>
      <xdr:spPr>
        <a:xfrm>
          <a:off x="3695700" y="8148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83820</xdr:colOff>
      <xdr:row>48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D31FB7D7-4B52-4B12-B4E1-A2BDFE9187CB}"/>
            </a:ext>
          </a:extLst>
        </xdr:cNvPr>
        <xdr:cNvSpPr/>
      </xdr:nvSpPr>
      <xdr:spPr>
        <a:xfrm>
          <a:off x="1927860" y="8148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49</xdr:row>
      <xdr:rowOff>0</xdr:rowOff>
    </xdr:from>
    <xdr:to>
      <xdr:col>13</xdr:col>
      <xdr:colOff>83820</xdr:colOff>
      <xdr:row>49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A85971A0-4D2C-44E4-9854-08DB1FFA8C83}"/>
            </a:ext>
          </a:extLst>
        </xdr:cNvPr>
        <xdr:cNvSpPr/>
      </xdr:nvSpPr>
      <xdr:spPr>
        <a:xfrm>
          <a:off x="3695700" y="8166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83820</xdr:colOff>
      <xdr:row>49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11E7D853-E615-4AB5-9A98-4081FD50514D}"/>
            </a:ext>
          </a:extLst>
        </xdr:cNvPr>
        <xdr:cNvSpPr/>
      </xdr:nvSpPr>
      <xdr:spPr>
        <a:xfrm>
          <a:off x="1927860" y="8166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83820</xdr:colOff>
      <xdr:row>50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3B2FCF17-CC1D-4FF1-B513-1497EA178A55}"/>
            </a:ext>
          </a:extLst>
        </xdr:cNvPr>
        <xdr:cNvSpPr/>
      </xdr:nvSpPr>
      <xdr:spPr>
        <a:xfrm rot="10800000">
          <a:off x="1927860" y="8184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50</xdr:row>
      <xdr:rowOff>0</xdr:rowOff>
    </xdr:from>
    <xdr:to>
      <xdr:col>13</xdr:col>
      <xdr:colOff>83820</xdr:colOff>
      <xdr:row>50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C5B8543-D4E3-4027-B327-F0DE89A192EB}"/>
            </a:ext>
          </a:extLst>
        </xdr:cNvPr>
        <xdr:cNvSpPr/>
      </xdr:nvSpPr>
      <xdr:spPr>
        <a:xfrm rot="10800000">
          <a:off x="3695700" y="8184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83820</xdr:colOff>
      <xdr:row>51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D97735B0-1954-4C8C-9411-7FDCB1C04D56}"/>
            </a:ext>
          </a:extLst>
        </xdr:cNvPr>
        <xdr:cNvSpPr/>
      </xdr:nvSpPr>
      <xdr:spPr>
        <a:xfrm rot="10800000">
          <a:off x="1927860" y="8202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83820</xdr:colOff>
      <xdr:row>51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2C9D1AB-6B53-4466-8A2D-A5D9A29C6AEC}"/>
            </a:ext>
          </a:extLst>
        </xdr:cNvPr>
        <xdr:cNvSpPr/>
      </xdr:nvSpPr>
      <xdr:spPr>
        <a:xfrm rot="10800000">
          <a:off x="3695700" y="8202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83820</xdr:colOff>
      <xdr:row>52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40438269-F2BB-4E82-8D21-1D34CEF686BC}"/>
            </a:ext>
          </a:extLst>
        </xdr:cNvPr>
        <xdr:cNvSpPr/>
      </xdr:nvSpPr>
      <xdr:spPr>
        <a:xfrm rot="10800000">
          <a:off x="1927860" y="8221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52</xdr:row>
      <xdr:rowOff>0</xdr:rowOff>
    </xdr:from>
    <xdr:to>
      <xdr:col>13</xdr:col>
      <xdr:colOff>83820</xdr:colOff>
      <xdr:row>52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5479F075-9883-4F1B-9417-FB812313A5A9}"/>
            </a:ext>
          </a:extLst>
        </xdr:cNvPr>
        <xdr:cNvSpPr/>
      </xdr:nvSpPr>
      <xdr:spPr>
        <a:xfrm rot="10800000">
          <a:off x="3695700" y="8221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83820</xdr:colOff>
      <xdr:row>53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AA93DA8A-150A-4181-9092-C92CE700B847}"/>
            </a:ext>
          </a:extLst>
        </xdr:cNvPr>
        <xdr:cNvSpPr/>
      </xdr:nvSpPr>
      <xdr:spPr>
        <a:xfrm>
          <a:off x="1927860" y="8239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83820</xdr:colOff>
      <xdr:row>53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B1F3315A-8703-4A17-9EBC-D786CB21E96E}"/>
            </a:ext>
          </a:extLst>
        </xdr:cNvPr>
        <xdr:cNvSpPr/>
      </xdr:nvSpPr>
      <xdr:spPr>
        <a:xfrm>
          <a:off x="3695700" y="8239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83820</xdr:colOff>
      <xdr:row>54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9CEADB43-B581-4559-B2A9-4DADFE5964D1}"/>
            </a:ext>
          </a:extLst>
        </xdr:cNvPr>
        <xdr:cNvSpPr/>
      </xdr:nvSpPr>
      <xdr:spPr>
        <a:xfrm>
          <a:off x="1927860" y="8257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54</xdr:row>
      <xdr:rowOff>0</xdr:rowOff>
    </xdr:from>
    <xdr:to>
      <xdr:col>13</xdr:col>
      <xdr:colOff>83820</xdr:colOff>
      <xdr:row>54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2A4FF324-AD58-42B9-BE45-E89234D2C43D}"/>
            </a:ext>
          </a:extLst>
        </xdr:cNvPr>
        <xdr:cNvSpPr/>
      </xdr:nvSpPr>
      <xdr:spPr>
        <a:xfrm>
          <a:off x="3695700" y="8257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83820</xdr:colOff>
      <xdr:row>55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AD224308-324B-48A6-A350-FE97419AFD9A}"/>
            </a:ext>
          </a:extLst>
        </xdr:cNvPr>
        <xdr:cNvSpPr/>
      </xdr:nvSpPr>
      <xdr:spPr>
        <a:xfrm>
          <a:off x="1927860" y="8276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55</xdr:row>
      <xdr:rowOff>0</xdr:rowOff>
    </xdr:from>
    <xdr:to>
      <xdr:col>13</xdr:col>
      <xdr:colOff>83820</xdr:colOff>
      <xdr:row>55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98B9505D-0AC3-4E37-837F-9A861C5CA278}"/>
            </a:ext>
          </a:extLst>
        </xdr:cNvPr>
        <xdr:cNvSpPr/>
      </xdr:nvSpPr>
      <xdr:spPr>
        <a:xfrm>
          <a:off x="3695700" y="8276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13</xdr:col>
      <xdr:colOff>83820</xdr:colOff>
      <xdr:row>56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CD5FC522-DE5A-479C-86E3-F1CC70D9A95E}"/>
            </a:ext>
          </a:extLst>
        </xdr:cNvPr>
        <xdr:cNvSpPr/>
      </xdr:nvSpPr>
      <xdr:spPr>
        <a:xfrm rot="10800000">
          <a:off x="3695700" y="8294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83820</xdr:colOff>
      <xdr:row>56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A0E97839-ED6E-4148-9B0E-1613BDB8F6B6}"/>
            </a:ext>
          </a:extLst>
        </xdr:cNvPr>
        <xdr:cNvSpPr/>
      </xdr:nvSpPr>
      <xdr:spPr>
        <a:xfrm rot="10800000">
          <a:off x="1927860" y="8294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83820</xdr:colOff>
      <xdr:row>57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A4E7F9DC-DF7F-4D52-83FD-8F0CCFC04BC5}"/>
            </a:ext>
          </a:extLst>
        </xdr:cNvPr>
        <xdr:cNvSpPr/>
      </xdr:nvSpPr>
      <xdr:spPr>
        <a:xfrm rot="10800000">
          <a:off x="3695700" y="8312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83820</xdr:colOff>
      <xdr:row>57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064FE08C-DB37-4B4E-918C-467A08DC9E7F}"/>
            </a:ext>
          </a:extLst>
        </xdr:cNvPr>
        <xdr:cNvSpPr/>
      </xdr:nvSpPr>
      <xdr:spPr>
        <a:xfrm rot="10800000">
          <a:off x="1927860" y="8312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58</xdr:row>
      <xdr:rowOff>0</xdr:rowOff>
    </xdr:from>
    <xdr:to>
      <xdr:col>13</xdr:col>
      <xdr:colOff>83820</xdr:colOff>
      <xdr:row>58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45297AF8-B8B6-48F3-9E87-08FF2B5266B1}"/>
            </a:ext>
          </a:extLst>
        </xdr:cNvPr>
        <xdr:cNvSpPr/>
      </xdr:nvSpPr>
      <xdr:spPr>
        <a:xfrm rot="10800000">
          <a:off x="3695700" y="833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83820</xdr:colOff>
      <xdr:row>58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39537BD4-9905-482F-9E46-99877FC73602}"/>
            </a:ext>
          </a:extLst>
        </xdr:cNvPr>
        <xdr:cNvSpPr/>
      </xdr:nvSpPr>
      <xdr:spPr>
        <a:xfrm rot="10800000">
          <a:off x="1927860" y="833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59</xdr:row>
      <xdr:rowOff>0</xdr:rowOff>
    </xdr:from>
    <xdr:to>
      <xdr:col>13</xdr:col>
      <xdr:colOff>83820</xdr:colOff>
      <xdr:row>59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C8CC4DB8-A640-47BC-A868-4E2BE3F6244B}"/>
            </a:ext>
          </a:extLst>
        </xdr:cNvPr>
        <xdr:cNvSpPr/>
      </xdr:nvSpPr>
      <xdr:spPr>
        <a:xfrm rot="10800000">
          <a:off x="3695700" y="8349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83820</xdr:colOff>
      <xdr:row>59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A65C7AE4-9FCE-4D05-853E-0AB2DE0D45D0}"/>
            </a:ext>
          </a:extLst>
        </xdr:cNvPr>
        <xdr:cNvSpPr/>
      </xdr:nvSpPr>
      <xdr:spPr>
        <a:xfrm rot="10800000">
          <a:off x="1927860" y="8349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60</xdr:row>
      <xdr:rowOff>0</xdr:rowOff>
    </xdr:from>
    <xdr:to>
      <xdr:col>13</xdr:col>
      <xdr:colOff>83820</xdr:colOff>
      <xdr:row>60</xdr:row>
      <xdr:rowOff>114300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B71B4104-91AB-4FC1-A291-BE3734F6F854}"/>
            </a:ext>
          </a:extLst>
        </xdr:cNvPr>
        <xdr:cNvSpPr/>
      </xdr:nvSpPr>
      <xdr:spPr>
        <a:xfrm>
          <a:off x="3695700" y="836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83820</xdr:colOff>
      <xdr:row>60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CF7A0B61-2F92-4A51-B7DE-F5BDA08DDCCB}"/>
            </a:ext>
          </a:extLst>
        </xdr:cNvPr>
        <xdr:cNvSpPr/>
      </xdr:nvSpPr>
      <xdr:spPr>
        <a:xfrm>
          <a:off x="1927860" y="836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61</xdr:row>
      <xdr:rowOff>0</xdr:rowOff>
    </xdr:from>
    <xdr:to>
      <xdr:col>13</xdr:col>
      <xdr:colOff>83820</xdr:colOff>
      <xdr:row>61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89A141B8-770E-4F71-81D5-4DBAAA1ACC6D}"/>
            </a:ext>
          </a:extLst>
        </xdr:cNvPr>
        <xdr:cNvSpPr/>
      </xdr:nvSpPr>
      <xdr:spPr>
        <a:xfrm>
          <a:off x="3695700" y="8385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83820</xdr:colOff>
      <xdr:row>61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E4446897-50C6-41A4-ABCF-A9923D76E611}"/>
            </a:ext>
          </a:extLst>
        </xdr:cNvPr>
        <xdr:cNvSpPr/>
      </xdr:nvSpPr>
      <xdr:spPr>
        <a:xfrm>
          <a:off x="1927860" y="8385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13</xdr:col>
      <xdr:colOff>83820</xdr:colOff>
      <xdr:row>62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B3EF7F28-7E0F-42DA-91E2-F409B2488663}"/>
            </a:ext>
          </a:extLst>
        </xdr:cNvPr>
        <xdr:cNvSpPr/>
      </xdr:nvSpPr>
      <xdr:spPr>
        <a:xfrm>
          <a:off x="3695700" y="8404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83820</xdr:colOff>
      <xdr:row>62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6535BB2A-CE88-41BA-80F1-430C6D9830E3}"/>
            </a:ext>
          </a:extLst>
        </xdr:cNvPr>
        <xdr:cNvSpPr/>
      </xdr:nvSpPr>
      <xdr:spPr>
        <a:xfrm>
          <a:off x="1927860" y="8404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63</xdr:row>
      <xdr:rowOff>0</xdr:rowOff>
    </xdr:from>
    <xdr:to>
      <xdr:col>13</xdr:col>
      <xdr:colOff>83820</xdr:colOff>
      <xdr:row>63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540FB3B-F165-4E31-8431-18F38C8C567F}"/>
            </a:ext>
          </a:extLst>
        </xdr:cNvPr>
        <xdr:cNvSpPr/>
      </xdr:nvSpPr>
      <xdr:spPr>
        <a:xfrm rot="10800000">
          <a:off x="3695700" y="8422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83820</xdr:colOff>
      <xdr:row>63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354FBAE2-602B-467D-9609-4F61EFC6AA9E}"/>
            </a:ext>
          </a:extLst>
        </xdr:cNvPr>
        <xdr:cNvSpPr/>
      </xdr:nvSpPr>
      <xdr:spPr>
        <a:xfrm rot="10800000">
          <a:off x="1927860" y="8422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64</xdr:row>
      <xdr:rowOff>0</xdr:rowOff>
    </xdr:from>
    <xdr:to>
      <xdr:col>13</xdr:col>
      <xdr:colOff>83820</xdr:colOff>
      <xdr:row>64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EFFF4E3D-E649-4928-81CC-983B91F30C12}"/>
            </a:ext>
          </a:extLst>
        </xdr:cNvPr>
        <xdr:cNvSpPr/>
      </xdr:nvSpPr>
      <xdr:spPr>
        <a:xfrm rot="10800000">
          <a:off x="3695700" y="8440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83820</xdr:colOff>
      <xdr:row>64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0CD77059-67CC-4EE1-BD23-B8FA49971C6A}"/>
            </a:ext>
          </a:extLst>
        </xdr:cNvPr>
        <xdr:cNvSpPr/>
      </xdr:nvSpPr>
      <xdr:spPr>
        <a:xfrm rot="10800000">
          <a:off x="1927860" y="8440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65</xdr:row>
      <xdr:rowOff>0</xdr:rowOff>
    </xdr:from>
    <xdr:to>
      <xdr:col>13</xdr:col>
      <xdr:colOff>83820</xdr:colOff>
      <xdr:row>65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D9B5B600-D148-4639-87C4-7AF19C2D2392}"/>
            </a:ext>
          </a:extLst>
        </xdr:cNvPr>
        <xdr:cNvSpPr/>
      </xdr:nvSpPr>
      <xdr:spPr>
        <a:xfrm rot="10800000">
          <a:off x="3695700" y="8458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83820</xdr:colOff>
      <xdr:row>65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B05F52F-56A4-457D-AF75-29058520F279}"/>
            </a:ext>
          </a:extLst>
        </xdr:cNvPr>
        <xdr:cNvSpPr/>
      </xdr:nvSpPr>
      <xdr:spPr>
        <a:xfrm rot="10800000">
          <a:off x="1927860" y="8458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13</xdr:col>
      <xdr:colOff>83820</xdr:colOff>
      <xdr:row>66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77155C30-F1FE-4D64-937D-766F6FB9B3C6}"/>
            </a:ext>
          </a:extLst>
        </xdr:cNvPr>
        <xdr:cNvSpPr/>
      </xdr:nvSpPr>
      <xdr:spPr>
        <a:xfrm>
          <a:off x="3695700" y="8477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83820</xdr:colOff>
      <xdr:row>66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583B1F17-1BF7-4356-AAEB-DBB8025E8E50}"/>
            </a:ext>
          </a:extLst>
        </xdr:cNvPr>
        <xdr:cNvSpPr/>
      </xdr:nvSpPr>
      <xdr:spPr>
        <a:xfrm>
          <a:off x="1927860" y="8477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67</xdr:row>
      <xdr:rowOff>0</xdr:rowOff>
    </xdr:from>
    <xdr:to>
      <xdr:col>13</xdr:col>
      <xdr:colOff>83820</xdr:colOff>
      <xdr:row>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B2B17DF-9A3A-4AF4-A153-F1918B8554EB}"/>
            </a:ext>
          </a:extLst>
        </xdr:cNvPr>
        <xdr:cNvSpPr/>
      </xdr:nvSpPr>
      <xdr:spPr>
        <a:xfrm>
          <a:off x="3695700" y="8495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83820</xdr:colOff>
      <xdr:row>67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A2883176-0B22-4DA6-9056-D196BBF5BE04}"/>
            </a:ext>
          </a:extLst>
        </xdr:cNvPr>
        <xdr:cNvSpPr/>
      </xdr:nvSpPr>
      <xdr:spPr>
        <a:xfrm>
          <a:off x="1927860" y="8495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13</xdr:col>
      <xdr:colOff>83820</xdr:colOff>
      <xdr:row>68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C81A7FC-0C41-4904-B784-4277BB3671BD}"/>
            </a:ext>
          </a:extLst>
        </xdr:cNvPr>
        <xdr:cNvSpPr/>
      </xdr:nvSpPr>
      <xdr:spPr>
        <a:xfrm>
          <a:off x="3695700" y="8513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83820</xdr:colOff>
      <xdr:row>68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F9C09772-FE22-4668-9266-86B9058AE1DF}"/>
            </a:ext>
          </a:extLst>
        </xdr:cNvPr>
        <xdr:cNvSpPr/>
      </xdr:nvSpPr>
      <xdr:spPr>
        <a:xfrm>
          <a:off x="1927860" y="8513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83820</xdr:colOff>
      <xdr:row>69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2C3AFA8-61F7-4A09-A754-3D56C83F8C6F}"/>
            </a:ext>
          </a:extLst>
        </xdr:cNvPr>
        <xdr:cNvSpPr/>
      </xdr:nvSpPr>
      <xdr:spPr>
        <a:xfrm>
          <a:off x="3695700" y="8532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83820</xdr:colOff>
      <xdr:row>69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1D3C0BD-89C9-4C80-B5F2-6553DAE43F89}"/>
            </a:ext>
          </a:extLst>
        </xdr:cNvPr>
        <xdr:cNvSpPr/>
      </xdr:nvSpPr>
      <xdr:spPr>
        <a:xfrm>
          <a:off x="1927860" y="8532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13</xdr:col>
      <xdr:colOff>83820</xdr:colOff>
      <xdr:row>70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43E0226-51CB-4164-B3AE-6F5FAE7F5E62}"/>
            </a:ext>
          </a:extLst>
        </xdr:cNvPr>
        <xdr:cNvSpPr/>
      </xdr:nvSpPr>
      <xdr:spPr>
        <a:xfrm rot="10800000">
          <a:off x="3695700" y="8550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83820</xdr:colOff>
      <xdr:row>70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CD5A80F-811B-4D9F-BC5C-9A49AD36319B}"/>
            </a:ext>
          </a:extLst>
        </xdr:cNvPr>
        <xdr:cNvSpPr/>
      </xdr:nvSpPr>
      <xdr:spPr>
        <a:xfrm rot="10800000">
          <a:off x="1927860" y="8550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71</xdr:row>
      <xdr:rowOff>0</xdr:rowOff>
    </xdr:from>
    <xdr:to>
      <xdr:col>13</xdr:col>
      <xdr:colOff>83820</xdr:colOff>
      <xdr:row>71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818290AC-A237-42E5-988F-A1ED02DD14C9}"/>
            </a:ext>
          </a:extLst>
        </xdr:cNvPr>
        <xdr:cNvSpPr/>
      </xdr:nvSpPr>
      <xdr:spPr>
        <a:xfrm rot="10800000">
          <a:off x="3695700" y="8568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83820</xdr:colOff>
      <xdr:row>71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AE2C6205-79B8-4D3D-AE02-86416224F9D5}"/>
            </a:ext>
          </a:extLst>
        </xdr:cNvPr>
        <xdr:cNvSpPr/>
      </xdr:nvSpPr>
      <xdr:spPr>
        <a:xfrm rot="10800000">
          <a:off x="1927860" y="8568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83820</xdr:colOff>
      <xdr:row>72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72BE3CE9-D183-4147-83BA-FE136A734E21}"/>
            </a:ext>
          </a:extLst>
        </xdr:cNvPr>
        <xdr:cNvSpPr/>
      </xdr:nvSpPr>
      <xdr:spPr>
        <a:xfrm rot="10800000">
          <a:off x="3695700" y="8586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72</xdr:row>
      <xdr:rowOff>0</xdr:rowOff>
    </xdr:from>
    <xdr:to>
      <xdr:col>7</xdr:col>
      <xdr:colOff>83820</xdr:colOff>
      <xdr:row>72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EEF35103-5A95-4526-AAA5-E0F2F78C7AFA}"/>
            </a:ext>
          </a:extLst>
        </xdr:cNvPr>
        <xdr:cNvSpPr/>
      </xdr:nvSpPr>
      <xdr:spPr>
        <a:xfrm rot="10800000">
          <a:off x="1927860" y="8586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73</xdr:row>
      <xdr:rowOff>0</xdr:rowOff>
    </xdr:from>
    <xdr:to>
      <xdr:col>13</xdr:col>
      <xdr:colOff>83820</xdr:colOff>
      <xdr:row>73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BA466897-B138-47F1-82FF-9B142627EEE7}"/>
            </a:ext>
          </a:extLst>
        </xdr:cNvPr>
        <xdr:cNvSpPr/>
      </xdr:nvSpPr>
      <xdr:spPr>
        <a:xfrm rot="10800000">
          <a:off x="3695700" y="8605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83820</xdr:colOff>
      <xdr:row>73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1C122E3B-47D5-4E7D-AF06-D2ACA40B4D2D}"/>
            </a:ext>
          </a:extLst>
        </xdr:cNvPr>
        <xdr:cNvSpPr/>
      </xdr:nvSpPr>
      <xdr:spPr>
        <a:xfrm rot="10800000">
          <a:off x="1927860" y="8605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13</xdr:col>
      <xdr:colOff>83820</xdr:colOff>
      <xdr:row>74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7592F206-E661-4F27-A071-1070E97D116D}"/>
            </a:ext>
          </a:extLst>
        </xdr:cNvPr>
        <xdr:cNvSpPr/>
      </xdr:nvSpPr>
      <xdr:spPr>
        <a:xfrm rot="10800000">
          <a:off x="3695700" y="8623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83820</xdr:colOff>
      <xdr:row>74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1EF14580-315A-4D9D-BD0E-ABA6D3BB46BC}"/>
            </a:ext>
          </a:extLst>
        </xdr:cNvPr>
        <xdr:cNvSpPr/>
      </xdr:nvSpPr>
      <xdr:spPr>
        <a:xfrm rot="10800000">
          <a:off x="1927860" y="8623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83820</xdr:colOff>
      <xdr:row>75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C455E4-B178-4521-A0AD-DA9C57013C14}"/>
            </a:ext>
          </a:extLst>
        </xdr:cNvPr>
        <xdr:cNvSpPr/>
      </xdr:nvSpPr>
      <xdr:spPr>
        <a:xfrm>
          <a:off x="1927860" y="8641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75</xdr:row>
      <xdr:rowOff>0</xdr:rowOff>
    </xdr:from>
    <xdr:to>
      <xdr:col>13</xdr:col>
      <xdr:colOff>83820</xdr:colOff>
      <xdr:row>75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4CA1240B-2246-4E4B-A386-93E539AD4A6C}"/>
            </a:ext>
          </a:extLst>
        </xdr:cNvPr>
        <xdr:cNvSpPr/>
      </xdr:nvSpPr>
      <xdr:spPr>
        <a:xfrm>
          <a:off x="3695700" y="8641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76</xdr:row>
      <xdr:rowOff>0</xdr:rowOff>
    </xdr:from>
    <xdr:to>
      <xdr:col>13</xdr:col>
      <xdr:colOff>83820</xdr:colOff>
      <xdr:row>76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6A6B45A3-C7CB-4D9E-9EEC-4604AD4B6C8C}"/>
            </a:ext>
          </a:extLst>
        </xdr:cNvPr>
        <xdr:cNvSpPr/>
      </xdr:nvSpPr>
      <xdr:spPr>
        <a:xfrm>
          <a:off x="3695700" y="8660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76</xdr:row>
      <xdr:rowOff>0</xdr:rowOff>
    </xdr:from>
    <xdr:to>
      <xdr:col>7</xdr:col>
      <xdr:colOff>83820</xdr:colOff>
      <xdr:row>76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C7503CC0-0442-4765-A2D8-F871552FC41A}"/>
            </a:ext>
          </a:extLst>
        </xdr:cNvPr>
        <xdr:cNvSpPr/>
      </xdr:nvSpPr>
      <xdr:spPr>
        <a:xfrm rot="10800000">
          <a:off x="1927860" y="8660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83820</xdr:colOff>
      <xdr:row>77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9D6950D6-8DB7-4113-B429-B7D648519DA0}"/>
            </a:ext>
          </a:extLst>
        </xdr:cNvPr>
        <xdr:cNvSpPr/>
      </xdr:nvSpPr>
      <xdr:spPr>
        <a:xfrm rot="10800000">
          <a:off x="1927860" y="8678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77</xdr:row>
      <xdr:rowOff>0</xdr:rowOff>
    </xdr:from>
    <xdr:to>
      <xdr:col>13</xdr:col>
      <xdr:colOff>83820</xdr:colOff>
      <xdr:row>77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9B7E0FD6-02EB-402B-99ED-878DF9D7D380}"/>
            </a:ext>
          </a:extLst>
        </xdr:cNvPr>
        <xdr:cNvSpPr/>
      </xdr:nvSpPr>
      <xdr:spPr>
        <a:xfrm rot="10800000">
          <a:off x="3695700" y="8678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83820</xdr:colOff>
      <xdr:row>78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6D3E07D9-FE6D-4916-A3C0-8227F56E47CC}"/>
            </a:ext>
          </a:extLst>
        </xdr:cNvPr>
        <xdr:cNvSpPr/>
      </xdr:nvSpPr>
      <xdr:spPr>
        <a:xfrm>
          <a:off x="3695700" y="8696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83820</xdr:colOff>
      <xdr:row>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5CC40BA-CF37-401A-B53E-924D51270034}"/>
            </a:ext>
          </a:extLst>
        </xdr:cNvPr>
        <xdr:cNvSpPr/>
      </xdr:nvSpPr>
      <xdr:spPr>
        <a:xfrm>
          <a:off x="1927860" y="8696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83820</xdr:colOff>
      <xdr:row>79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31D55C0F-7380-43AD-9013-1C41D8489E4D}"/>
            </a:ext>
          </a:extLst>
        </xdr:cNvPr>
        <xdr:cNvSpPr/>
      </xdr:nvSpPr>
      <xdr:spPr>
        <a:xfrm rot="10800000">
          <a:off x="3695700" y="87149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83820</xdr:colOff>
      <xdr:row>79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6D3E3CF0-8697-4113-B428-AD089A310AEB}"/>
            </a:ext>
          </a:extLst>
        </xdr:cNvPr>
        <xdr:cNvSpPr/>
      </xdr:nvSpPr>
      <xdr:spPr>
        <a:xfrm rot="10800000">
          <a:off x="1927860" y="87149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80</xdr:row>
      <xdr:rowOff>0</xdr:rowOff>
    </xdr:from>
    <xdr:to>
      <xdr:col>13</xdr:col>
      <xdr:colOff>83820</xdr:colOff>
      <xdr:row>80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472CC6FA-E065-4443-8EE8-E68F0D0FDFB5}"/>
            </a:ext>
          </a:extLst>
        </xdr:cNvPr>
        <xdr:cNvSpPr/>
      </xdr:nvSpPr>
      <xdr:spPr>
        <a:xfrm rot="10800000">
          <a:off x="3695700" y="8733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83820</xdr:colOff>
      <xdr:row>80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9ABF203C-3133-48B2-B922-A5D725FB4A2F}"/>
            </a:ext>
          </a:extLst>
        </xdr:cNvPr>
        <xdr:cNvSpPr/>
      </xdr:nvSpPr>
      <xdr:spPr>
        <a:xfrm rot="10800000">
          <a:off x="1927860" y="8733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83820</xdr:colOff>
      <xdr:row>81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999DEF26-4AC0-4C7E-BA31-8559878786FC}"/>
            </a:ext>
          </a:extLst>
        </xdr:cNvPr>
        <xdr:cNvSpPr/>
      </xdr:nvSpPr>
      <xdr:spPr>
        <a:xfrm rot="10800000">
          <a:off x="3695700" y="8751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83820</xdr:colOff>
      <xdr:row>81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4FEAC106-9D8C-4D2F-B69A-1F3762625769}"/>
            </a:ext>
          </a:extLst>
        </xdr:cNvPr>
        <xdr:cNvSpPr/>
      </xdr:nvSpPr>
      <xdr:spPr>
        <a:xfrm rot="10800000">
          <a:off x="1927860" y="8751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83820</xdr:colOff>
      <xdr:row>82</xdr:row>
      <xdr:rowOff>114300</xdr:rowOff>
    </xdr:to>
    <xdr:sp macro="" textlink="">
      <xdr:nvSpPr>
        <xdr:cNvPr id="199" name="Arrow: Down 198">
          <a:extLst>
            <a:ext uri="{FF2B5EF4-FFF2-40B4-BE49-F238E27FC236}">
              <a16:creationId xmlns:a16="http://schemas.microsoft.com/office/drawing/2014/main" id="{96A402C8-6118-448F-B2A3-AE1E2F7DA78D}"/>
            </a:ext>
          </a:extLst>
        </xdr:cNvPr>
        <xdr:cNvSpPr/>
      </xdr:nvSpPr>
      <xdr:spPr>
        <a:xfrm>
          <a:off x="1927860" y="8769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82</xdr:row>
      <xdr:rowOff>0</xdr:rowOff>
    </xdr:from>
    <xdr:to>
      <xdr:col>13</xdr:col>
      <xdr:colOff>83820</xdr:colOff>
      <xdr:row>82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B71A5CD5-74DA-4EEE-A163-4E196CBCCD3E}"/>
            </a:ext>
          </a:extLst>
        </xdr:cNvPr>
        <xdr:cNvSpPr/>
      </xdr:nvSpPr>
      <xdr:spPr>
        <a:xfrm>
          <a:off x="3695700" y="8769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83820</xdr:colOff>
      <xdr:row>83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BF0BD3FF-3B79-4A34-9F4E-D7AED8D04837}"/>
            </a:ext>
          </a:extLst>
        </xdr:cNvPr>
        <xdr:cNvSpPr/>
      </xdr:nvSpPr>
      <xdr:spPr>
        <a:xfrm>
          <a:off x="1927860" y="8788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83</xdr:row>
      <xdr:rowOff>0</xdr:rowOff>
    </xdr:from>
    <xdr:to>
      <xdr:col>13</xdr:col>
      <xdr:colOff>83820</xdr:colOff>
      <xdr:row>83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019B10D1-D95A-4B6E-B250-65EEFE00C33A}"/>
            </a:ext>
          </a:extLst>
        </xdr:cNvPr>
        <xdr:cNvSpPr/>
      </xdr:nvSpPr>
      <xdr:spPr>
        <a:xfrm>
          <a:off x="3695700" y="8788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84</xdr:row>
      <xdr:rowOff>0</xdr:rowOff>
    </xdr:from>
    <xdr:to>
      <xdr:col>7</xdr:col>
      <xdr:colOff>83820</xdr:colOff>
      <xdr:row>84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A6AC3DFF-43E9-44BF-B01D-F4C0DDB66A29}"/>
            </a:ext>
          </a:extLst>
        </xdr:cNvPr>
        <xdr:cNvSpPr/>
      </xdr:nvSpPr>
      <xdr:spPr>
        <a:xfrm>
          <a:off x="1927860" y="8806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84</xdr:row>
      <xdr:rowOff>0</xdr:rowOff>
    </xdr:from>
    <xdr:to>
      <xdr:col>13</xdr:col>
      <xdr:colOff>83820</xdr:colOff>
      <xdr:row>84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01938618-C68A-4C80-B405-31B7658B1205}"/>
            </a:ext>
          </a:extLst>
        </xdr:cNvPr>
        <xdr:cNvSpPr/>
      </xdr:nvSpPr>
      <xdr:spPr>
        <a:xfrm>
          <a:off x="3695700" y="8806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83820</xdr:colOff>
      <xdr:row>85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46080CF1-9756-4064-9BA9-F76ADB2E9975}"/>
            </a:ext>
          </a:extLst>
        </xdr:cNvPr>
        <xdr:cNvSpPr/>
      </xdr:nvSpPr>
      <xdr:spPr>
        <a:xfrm rot="10800000">
          <a:off x="1927860" y="8824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85</xdr:row>
      <xdr:rowOff>0</xdr:rowOff>
    </xdr:from>
    <xdr:to>
      <xdr:col>13</xdr:col>
      <xdr:colOff>83820</xdr:colOff>
      <xdr:row>85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CE93CB4B-940B-42B9-A9FF-43C4B1E1E8F5}"/>
            </a:ext>
          </a:extLst>
        </xdr:cNvPr>
        <xdr:cNvSpPr/>
      </xdr:nvSpPr>
      <xdr:spPr>
        <a:xfrm rot="10800000">
          <a:off x="3695700" y="8824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83820</xdr:colOff>
      <xdr:row>86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BAB4A338-F058-46E3-9105-7340676C0861}"/>
            </a:ext>
          </a:extLst>
        </xdr:cNvPr>
        <xdr:cNvSpPr/>
      </xdr:nvSpPr>
      <xdr:spPr>
        <a:xfrm rot="10800000">
          <a:off x="1927860" y="8843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86</xdr:row>
      <xdr:rowOff>0</xdr:rowOff>
    </xdr:from>
    <xdr:to>
      <xdr:col>13</xdr:col>
      <xdr:colOff>83820</xdr:colOff>
      <xdr:row>86</xdr:row>
      <xdr:rowOff>114300</xdr:rowOff>
    </xdr:to>
    <xdr:sp macro="" textlink="">
      <xdr:nvSpPr>
        <xdr:cNvPr id="208" name="Arrow: Down 207">
          <a:extLst>
            <a:ext uri="{FF2B5EF4-FFF2-40B4-BE49-F238E27FC236}">
              <a16:creationId xmlns:a16="http://schemas.microsoft.com/office/drawing/2014/main" id="{2F258FEC-845C-4472-AC56-9E7DFCAAB123}"/>
            </a:ext>
          </a:extLst>
        </xdr:cNvPr>
        <xdr:cNvSpPr/>
      </xdr:nvSpPr>
      <xdr:spPr>
        <a:xfrm rot="10800000">
          <a:off x="3695700" y="8843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7</xdr:col>
      <xdr:colOff>83820</xdr:colOff>
      <xdr:row>87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6D90F87E-93AB-4F06-B1AA-E290AA3B915C}"/>
            </a:ext>
          </a:extLst>
        </xdr:cNvPr>
        <xdr:cNvSpPr/>
      </xdr:nvSpPr>
      <xdr:spPr>
        <a:xfrm rot="10800000">
          <a:off x="1927860" y="8861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13</xdr:col>
      <xdr:colOff>83820</xdr:colOff>
      <xdr:row>87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0376DA04-9EC1-44CA-918D-323ECB3F97EB}"/>
            </a:ext>
          </a:extLst>
        </xdr:cNvPr>
        <xdr:cNvSpPr/>
      </xdr:nvSpPr>
      <xdr:spPr>
        <a:xfrm rot="10800000">
          <a:off x="3695700" y="8861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83820</xdr:colOff>
      <xdr:row>88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06F6ED52-D922-4B4A-A81D-2BC613D9EE6B}"/>
            </a:ext>
          </a:extLst>
        </xdr:cNvPr>
        <xdr:cNvSpPr/>
      </xdr:nvSpPr>
      <xdr:spPr>
        <a:xfrm rot="10800000">
          <a:off x="1927860" y="8879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88</xdr:row>
      <xdr:rowOff>0</xdr:rowOff>
    </xdr:from>
    <xdr:to>
      <xdr:col>13</xdr:col>
      <xdr:colOff>83820</xdr:colOff>
      <xdr:row>88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44E1598A-F4D3-430C-B612-B64ECF0D972C}"/>
            </a:ext>
          </a:extLst>
        </xdr:cNvPr>
        <xdr:cNvSpPr/>
      </xdr:nvSpPr>
      <xdr:spPr>
        <a:xfrm rot="10800000">
          <a:off x="3695700" y="8879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83820</xdr:colOff>
      <xdr:row>89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705D1547-FE56-4D89-B632-2FC77657358B}"/>
            </a:ext>
          </a:extLst>
        </xdr:cNvPr>
        <xdr:cNvSpPr/>
      </xdr:nvSpPr>
      <xdr:spPr>
        <a:xfrm>
          <a:off x="1927860" y="8897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83820</xdr:colOff>
      <xdr:row>89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9DF338D4-C405-450D-A0AA-2222283D21AE}"/>
            </a:ext>
          </a:extLst>
        </xdr:cNvPr>
        <xdr:cNvSpPr/>
      </xdr:nvSpPr>
      <xdr:spPr>
        <a:xfrm>
          <a:off x="3695700" y="8897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83820</xdr:colOff>
      <xdr:row>90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88587F09-45C7-4A10-8629-6872CD705978}"/>
            </a:ext>
          </a:extLst>
        </xdr:cNvPr>
        <xdr:cNvSpPr/>
      </xdr:nvSpPr>
      <xdr:spPr>
        <a:xfrm>
          <a:off x="1927860" y="8916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90</xdr:row>
      <xdr:rowOff>0</xdr:rowOff>
    </xdr:from>
    <xdr:to>
      <xdr:col>13</xdr:col>
      <xdr:colOff>83820</xdr:colOff>
      <xdr:row>90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A65B3ABA-2B2D-4FAE-87E4-B384B10E86E2}"/>
            </a:ext>
          </a:extLst>
        </xdr:cNvPr>
        <xdr:cNvSpPr/>
      </xdr:nvSpPr>
      <xdr:spPr>
        <a:xfrm>
          <a:off x="3695700" y="8916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91</xdr:row>
      <xdr:rowOff>0</xdr:rowOff>
    </xdr:from>
    <xdr:to>
      <xdr:col>13</xdr:col>
      <xdr:colOff>83820</xdr:colOff>
      <xdr:row>91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940FF9A2-B2BB-4D34-95DF-3EF124579633}"/>
            </a:ext>
          </a:extLst>
        </xdr:cNvPr>
        <xdr:cNvSpPr/>
      </xdr:nvSpPr>
      <xdr:spPr>
        <a:xfrm rot="10800000">
          <a:off x="3695700" y="8934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83820</xdr:colOff>
      <xdr:row>91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424053CE-96E2-44AE-BE11-EEB6FF9E894A}"/>
            </a:ext>
          </a:extLst>
        </xdr:cNvPr>
        <xdr:cNvSpPr/>
      </xdr:nvSpPr>
      <xdr:spPr>
        <a:xfrm rot="10800000">
          <a:off x="1927860" y="8934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92</xdr:row>
      <xdr:rowOff>0</xdr:rowOff>
    </xdr:from>
    <xdr:to>
      <xdr:col>13</xdr:col>
      <xdr:colOff>83820</xdr:colOff>
      <xdr:row>92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4AD638AA-60CB-4071-AEA9-C746BD9036A9}"/>
            </a:ext>
          </a:extLst>
        </xdr:cNvPr>
        <xdr:cNvSpPr/>
      </xdr:nvSpPr>
      <xdr:spPr>
        <a:xfrm rot="10800000">
          <a:off x="3695700" y="8952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92</xdr:row>
      <xdr:rowOff>0</xdr:rowOff>
    </xdr:from>
    <xdr:to>
      <xdr:col>7</xdr:col>
      <xdr:colOff>83820</xdr:colOff>
      <xdr:row>92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C2511CA2-57B7-486A-AF7F-9949E6F9A783}"/>
            </a:ext>
          </a:extLst>
        </xdr:cNvPr>
        <xdr:cNvSpPr/>
      </xdr:nvSpPr>
      <xdr:spPr>
        <a:xfrm rot="10800000">
          <a:off x="1927860" y="8952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93</xdr:row>
      <xdr:rowOff>0</xdr:rowOff>
    </xdr:from>
    <xdr:to>
      <xdr:col>7</xdr:col>
      <xdr:colOff>83820</xdr:colOff>
      <xdr:row>93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26EC6DD5-36A5-4EF0-A161-C1B4A7AE3057}"/>
            </a:ext>
          </a:extLst>
        </xdr:cNvPr>
        <xdr:cNvSpPr/>
      </xdr:nvSpPr>
      <xdr:spPr>
        <a:xfrm>
          <a:off x="1927860" y="8971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93</xdr:row>
      <xdr:rowOff>0</xdr:rowOff>
    </xdr:from>
    <xdr:to>
      <xdr:col>13</xdr:col>
      <xdr:colOff>83820</xdr:colOff>
      <xdr:row>93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D637C495-FFCC-4606-872D-6087D44717EB}"/>
            </a:ext>
          </a:extLst>
        </xdr:cNvPr>
        <xdr:cNvSpPr/>
      </xdr:nvSpPr>
      <xdr:spPr>
        <a:xfrm>
          <a:off x="3695700" y="8971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83820</xdr:colOff>
      <xdr:row>94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EF4E4D41-DD17-4B05-9434-B988C24DDF38}"/>
            </a:ext>
          </a:extLst>
        </xdr:cNvPr>
        <xdr:cNvSpPr/>
      </xdr:nvSpPr>
      <xdr:spPr>
        <a:xfrm rot="10800000">
          <a:off x="1927860" y="89893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95</xdr:row>
      <xdr:rowOff>0</xdr:rowOff>
    </xdr:from>
    <xdr:to>
      <xdr:col>7</xdr:col>
      <xdr:colOff>83820</xdr:colOff>
      <xdr:row>95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BAD85717-7E95-4CC1-8CBE-6E2E4D7B0849}"/>
            </a:ext>
          </a:extLst>
        </xdr:cNvPr>
        <xdr:cNvSpPr/>
      </xdr:nvSpPr>
      <xdr:spPr>
        <a:xfrm rot="10800000">
          <a:off x="1927860" y="9007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13</xdr:col>
      <xdr:colOff>83820</xdr:colOff>
      <xdr:row>96</xdr:row>
      <xdr:rowOff>114300</xdr:rowOff>
    </xdr:to>
    <xdr:sp macro="" textlink="">
      <xdr:nvSpPr>
        <xdr:cNvPr id="225" name="Arrow: Down 224">
          <a:extLst>
            <a:ext uri="{FF2B5EF4-FFF2-40B4-BE49-F238E27FC236}">
              <a16:creationId xmlns:a16="http://schemas.microsoft.com/office/drawing/2014/main" id="{2A49DCB4-6BE1-4456-98D0-E002A9BC7DB8}"/>
            </a:ext>
          </a:extLst>
        </xdr:cNvPr>
        <xdr:cNvSpPr/>
      </xdr:nvSpPr>
      <xdr:spPr>
        <a:xfrm>
          <a:off x="3695700" y="9025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94</xdr:row>
      <xdr:rowOff>0</xdr:rowOff>
    </xdr:from>
    <xdr:to>
      <xdr:col>13</xdr:col>
      <xdr:colOff>83820</xdr:colOff>
      <xdr:row>94</xdr:row>
      <xdr:rowOff>114300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838629F2-60BC-43AA-A6BA-677E064A9B5A}"/>
            </a:ext>
          </a:extLst>
        </xdr:cNvPr>
        <xdr:cNvSpPr/>
      </xdr:nvSpPr>
      <xdr:spPr>
        <a:xfrm rot="10800000">
          <a:off x="3695700" y="89893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95</xdr:row>
      <xdr:rowOff>0</xdr:rowOff>
    </xdr:from>
    <xdr:to>
      <xdr:col>13</xdr:col>
      <xdr:colOff>83820</xdr:colOff>
      <xdr:row>95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17C74C30-E5F3-4CF7-B144-76A1A77F6429}"/>
            </a:ext>
          </a:extLst>
        </xdr:cNvPr>
        <xdr:cNvSpPr/>
      </xdr:nvSpPr>
      <xdr:spPr>
        <a:xfrm rot="10800000">
          <a:off x="3695700" y="9007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96</xdr:row>
      <xdr:rowOff>0</xdr:rowOff>
    </xdr:from>
    <xdr:to>
      <xdr:col>7</xdr:col>
      <xdr:colOff>83820</xdr:colOff>
      <xdr:row>96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F0282404-F5C4-4E94-88C0-0854434B0BEE}"/>
            </a:ext>
          </a:extLst>
        </xdr:cNvPr>
        <xdr:cNvSpPr/>
      </xdr:nvSpPr>
      <xdr:spPr>
        <a:xfrm>
          <a:off x="1927860" y="9025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83820</xdr:colOff>
      <xdr:row>97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5818FE81-C55E-4E98-A886-803B36EABC78}"/>
            </a:ext>
          </a:extLst>
        </xdr:cNvPr>
        <xdr:cNvSpPr/>
      </xdr:nvSpPr>
      <xdr:spPr>
        <a:xfrm>
          <a:off x="3695700" y="9044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97</xdr:row>
      <xdr:rowOff>0</xdr:rowOff>
    </xdr:from>
    <xdr:to>
      <xdr:col>7</xdr:col>
      <xdr:colOff>83820</xdr:colOff>
      <xdr:row>97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9DC9572B-193F-4588-B29B-586D92E2EC3E}"/>
            </a:ext>
          </a:extLst>
        </xdr:cNvPr>
        <xdr:cNvSpPr/>
      </xdr:nvSpPr>
      <xdr:spPr>
        <a:xfrm>
          <a:off x="1927860" y="9044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21</xdr:col>
      <xdr:colOff>563880</xdr:colOff>
      <xdr:row>19</xdr:row>
      <xdr:rowOff>45720</xdr:rowOff>
    </xdr:from>
    <xdr:to>
      <xdr:col>23</xdr:col>
      <xdr:colOff>411480</xdr:colOff>
      <xdr:row>19</xdr:row>
      <xdr:rowOff>45720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F28698D4-D7BB-47CF-89B9-424A06037D1E}"/>
            </a:ext>
          </a:extLst>
        </xdr:cNvPr>
        <xdr:cNvCxnSpPr/>
      </xdr:nvCxnSpPr>
      <xdr:spPr>
        <a:xfrm>
          <a:off x="13357860" y="3520440"/>
          <a:ext cx="1066800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98</xdr:row>
      <xdr:rowOff>0</xdr:rowOff>
    </xdr:from>
    <xdr:to>
      <xdr:col>13</xdr:col>
      <xdr:colOff>83820</xdr:colOff>
      <xdr:row>98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0CA7A887-09BE-406E-AC8D-B77BDBA0B67A}"/>
            </a:ext>
          </a:extLst>
        </xdr:cNvPr>
        <xdr:cNvSpPr/>
      </xdr:nvSpPr>
      <xdr:spPr>
        <a:xfrm>
          <a:off x="3695700" y="9044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83820</xdr:colOff>
      <xdr:row>98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8D9001F9-3434-4C07-8E5E-C2B7F0DD4E26}"/>
            </a:ext>
          </a:extLst>
        </xdr:cNvPr>
        <xdr:cNvSpPr/>
      </xdr:nvSpPr>
      <xdr:spPr>
        <a:xfrm>
          <a:off x="1927860" y="9044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99</xdr:row>
      <xdr:rowOff>0</xdr:rowOff>
    </xdr:from>
    <xdr:to>
      <xdr:col>7</xdr:col>
      <xdr:colOff>83820</xdr:colOff>
      <xdr:row>99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29F2A056-8F7B-453D-85A4-2AB73B9DEB18}"/>
            </a:ext>
          </a:extLst>
        </xdr:cNvPr>
        <xdr:cNvSpPr/>
      </xdr:nvSpPr>
      <xdr:spPr>
        <a:xfrm rot="10800000">
          <a:off x="1927860" y="9062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99</xdr:row>
      <xdr:rowOff>0</xdr:rowOff>
    </xdr:from>
    <xdr:to>
      <xdr:col>13</xdr:col>
      <xdr:colOff>83820</xdr:colOff>
      <xdr:row>99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18ED07A8-3868-45A0-ACC4-C74C3909B557}"/>
            </a:ext>
          </a:extLst>
        </xdr:cNvPr>
        <xdr:cNvSpPr/>
      </xdr:nvSpPr>
      <xdr:spPr>
        <a:xfrm rot="10800000">
          <a:off x="3695700" y="9062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100</xdr:row>
      <xdr:rowOff>0</xdr:rowOff>
    </xdr:from>
    <xdr:to>
      <xdr:col>7</xdr:col>
      <xdr:colOff>83820</xdr:colOff>
      <xdr:row>100</xdr:row>
      <xdr:rowOff>114300</xdr:rowOff>
    </xdr:to>
    <xdr:sp macro="" textlink="">
      <xdr:nvSpPr>
        <xdr:cNvPr id="236" name="Arrow: Down 235">
          <a:extLst>
            <a:ext uri="{FF2B5EF4-FFF2-40B4-BE49-F238E27FC236}">
              <a16:creationId xmlns:a16="http://schemas.microsoft.com/office/drawing/2014/main" id="{C69A0AE2-1E5B-4BC4-ABCA-70D1C3128CA9}"/>
            </a:ext>
          </a:extLst>
        </xdr:cNvPr>
        <xdr:cNvSpPr/>
      </xdr:nvSpPr>
      <xdr:spPr>
        <a:xfrm rot="10800000">
          <a:off x="1927860" y="9080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100</xdr:row>
      <xdr:rowOff>0</xdr:rowOff>
    </xdr:from>
    <xdr:to>
      <xdr:col>13</xdr:col>
      <xdr:colOff>83820</xdr:colOff>
      <xdr:row>100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26DB2787-726B-47F4-B94B-96509498E17D}"/>
            </a:ext>
          </a:extLst>
        </xdr:cNvPr>
        <xdr:cNvSpPr/>
      </xdr:nvSpPr>
      <xdr:spPr>
        <a:xfrm rot="10800000">
          <a:off x="3695700" y="9080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83820</xdr:colOff>
      <xdr:row>101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86B560C0-0A6B-4583-A2BF-FE5B2E29749D}"/>
            </a:ext>
          </a:extLst>
        </xdr:cNvPr>
        <xdr:cNvSpPr/>
      </xdr:nvSpPr>
      <xdr:spPr>
        <a:xfrm rot="10800000">
          <a:off x="1927860" y="9099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83820</xdr:colOff>
      <xdr:row>101</xdr:row>
      <xdr:rowOff>114300</xdr:rowOff>
    </xdr:to>
    <xdr:sp macro="" textlink="">
      <xdr:nvSpPr>
        <xdr:cNvPr id="239" name="Arrow: Down 238">
          <a:extLst>
            <a:ext uri="{FF2B5EF4-FFF2-40B4-BE49-F238E27FC236}">
              <a16:creationId xmlns:a16="http://schemas.microsoft.com/office/drawing/2014/main" id="{F18E59F6-60C7-416B-86CA-96A8B555FB72}"/>
            </a:ext>
          </a:extLst>
        </xdr:cNvPr>
        <xdr:cNvSpPr/>
      </xdr:nvSpPr>
      <xdr:spPr>
        <a:xfrm rot="10800000">
          <a:off x="3695700" y="9099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102</xdr:row>
      <xdr:rowOff>0</xdr:rowOff>
    </xdr:from>
    <xdr:to>
      <xdr:col>7</xdr:col>
      <xdr:colOff>83820</xdr:colOff>
      <xdr:row>102</xdr:row>
      <xdr:rowOff>114300</xdr:rowOff>
    </xdr:to>
    <xdr:sp macro="" textlink="">
      <xdr:nvSpPr>
        <xdr:cNvPr id="240" name="Arrow: Down 239">
          <a:extLst>
            <a:ext uri="{FF2B5EF4-FFF2-40B4-BE49-F238E27FC236}">
              <a16:creationId xmlns:a16="http://schemas.microsoft.com/office/drawing/2014/main" id="{C600C804-2228-43B2-B372-E59C353F694E}"/>
            </a:ext>
          </a:extLst>
        </xdr:cNvPr>
        <xdr:cNvSpPr/>
      </xdr:nvSpPr>
      <xdr:spPr>
        <a:xfrm rot="10800000">
          <a:off x="1927860" y="9117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102</xdr:row>
      <xdr:rowOff>0</xdr:rowOff>
    </xdr:from>
    <xdr:to>
      <xdr:col>13</xdr:col>
      <xdr:colOff>83820</xdr:colOff>
      <xdr:row>102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01EABD86-FA69-4198-9752-7EC13C292531}"/>
            </a:ext>
          </a:extLst>
        </xdr:cNvPr>
        <xdr:cNvSpPr/>
      </xdr:nvSpPr>
      <xdr:spPr>
        <a:xfrm rot="10800000">
          <a:off x="3695700" y="9117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83820</xdr:colOff>
      <xdr:row>103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21419DBF-26F7-42E8-B8A9-E63B1B9D2FA0}"/>
            </a:ext>
          </a:extLst>
        </xdr:cNvPr>
        <xdr:cNvSpPr/>
      </xdr:nvSpPr>
      <xdr:spPr>
        <a:xfrm rot="10800000">
          <a:off x="3695700" y="9135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83820</xdr:colOff>
      <xdr:row>104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6C85A490-612B-45A7-BF48-B8FB68AF1ABF}"/>
            </a:ext>
          </a:extLst>
        </xdr:cNvPr>
        <xdr:cNvSpPr/>
      </xdr:nvSpPr>
      <xdr:spPr>
        <a:xfrm>
          <a:off x="3695700" y="9153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0</xdr:rowOff>
    </xdr:from>
    <xdr:to>
      <xdr:col>7</xdr:col>
      <xdr:colOff>83820</xdr:colOff>
      <xdr:row>104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2D713D7-F333-40BA-BCCB-6453384C0825}"/>
            </a:ext>
          </a:extLst>
        </xdr:cNvPr>
        <xdr:cNvSpPr/>
      </xdr:nvSpPr>
      <xdr:spPr>
        <a:xfrm>
          <a:off x="1927860" y="9153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105</xdr:row>
      <xdr:rowOff>0</xdr:rowOff>
    </xdr:from>
    <xdr:to>
      <xdr:col>13</xdr:col>
      <xdr:colOff>83820</xdr:colOff>
      <xdr:row>105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C8B9D18A-7C35-46D0-AAAD-0D401E21D56B}"/>
            </a:ext>
          </a:extLst>
        </xdr:cNvPr>
        <xdr:cNvSpPr/>
      </xdr:nvSpPr>
      <xdr:spPr>
        <a:xfrm>
          <a:off x="3695700" y="9172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83820</xdr:colOff>
      <xdr:row>98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7CB1722F-725A-4F09-9A40-49310B5E1E97}"/>
            </a:ext>
          </a:extLst>
        </xdr:cNvPr>
        <xdr:cNvSpPr/>
      </xdr:nvSpPr>
      <xdr:spPr>
        <a:xfrm rot="10800000">
          <a:off x="1927860" y="9062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98</xdr:row>
      <xdr:rowOff>0</xdr:rowOff>
    </xdr:from>
    <xdr:to>
      <xdr:col>13</xdr:col>
      <xdr:colOff>83820</xdr:colOff>
      <xdr:row>98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9DB38352-2FF1-4235-8DBC-FA02F5096ED4}"/>
            </a:ext>
          </a:extLst>
        </xdr:cNvPr>
        <xdr:cNvSpPr/>
      </xdr:nvSpPr>
      <xdr:spPr>
        <a:xfrm rot="10800000">
          <a:off x="3695700" y="9062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99</xdr:row>
      <xdr:rowOff>0</xdr:rowOff>
    </xdr:from>
    <xdr:to>
      <xdr:col>7</xdr:col>
      <xdr:colOff>83820</xdr:colOff>
      <xdr:row>99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D342B2C9-F462-44EF-9B6B-04A902A11CD5}"/>
            </a:ext>
          </a:extLst>
        </xdr:cNvPr>
        <xdr:cNvSpPr/>
      </xdr:nvSpPr>
      <xdr:spPr>
        <a:xfrm rot="10800000">
          <a:off x="1927860" y="9080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99</xdr:row>
      <xdr:rowOff>0</xdr:rowOff>
    </xdr:from>
    <xdr:to>
      <xdr:col>13</xdr:col>
      <xdr:colOff>83820</xdr:colOff>
      <xdr:row>99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76AA405B-9C3D-4D6F-9C51-6D4E5E02E882}"/>
            </a:ext>
          </a:extLst>
        </xdr:cNvPr>
        <xdr:cNvSpPr/>
      </xdr:nvSpPr>
      <xdr:spPr>
        <a:xfrm rot="10800000">
          <a:off x="3695700" y="9080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100</xdr:row>
      <xdr:rowOff>0</xdr:rowOff>
    </xdr:from>
    <xdr:to>
      <xdr:col>7</xdr:col>
      <xdr:colOff>83820</xdr:colOff>
      <xdr:row>100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88216D8A-7F7D-4E60-BB45-9C5E7FE9672D}"/>
            </a:ext>
          </a:extLst>
        </xdr:cNvPr>
        <xdr:cNvSpPr/>
      </xdr:nvSpPr>
      <xdr:spPr>
        <a:xfrm rot="10800000">
          <a:off x="1927860" y="9099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100</xdr:row>
      <xdr:rowOff>0</xdr:rowOff>
    </xdr:from>
    <xdr:to>
      <xdr:col>13</xdr:col>
      <xdr:colOff>83820</xdr:colOff>
      <xdr:row>100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D955F416-9D47-4E1E-BA0F-B21F52F5DFA2}"/>
            </a:ext>
          </a:extLst>
        </xdr:cNvPr>
        <xdr:cNvSpPr/>
      </xdr:nvSpPr>
      <xdr:spPr>
        <a:xfrm rot="10800000">
          <a:off x="3695700" y="9099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83820</xdr:colOff>
      <xdr:row>101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899A9069-7DEE-4A1E-A1E0-4076C15BFA0A}"/>
            </a:ext>
          </a:extLst>
        </xdr:cNvPr>
        <xdr:cNvSpPr/>
      </xdr:nvSpPr>
      <xdr:spPr>
        <a:xfrm rot="10800000">
          <a:off x="1927860" y="9117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83820</xdr:colOff>
      <xdr:row>101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F59FA2B-BFB3-4E90-AF95-F77AE50C1898}"/>
            </a:ext>
          </a:extLst>
        </xdr:cNvPr>
        <xdr:cNvSpPr/>
      </xdr:nvSpPr>
      <xdr:spPr>
        <a:xfrm rot="10800000">
          <a:off x="3695700" y="9117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102</xdr:row>
      <xdr:rowOff>0</xdr:rowOff>
    </xdr:from>
    <xdr:to>
      <xdr:col>7</xdr:col>
      <xdr:colOff>83820</xdr:colOff>
      <xdr:row>102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C1EAEE0C-860E-4C93-B42A-06AB1B0A5CE7}"/>
            </a:ext>
          </a:extLst>
        </xdr:cNvPr>
        <xdr:cNvSpPr/>
      </xdr:nvSpPr>
      <xdr:spPr>
        <a:xfrm rot="10800000">
          <a:off x="1927860" y="9135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102</xdr:row>
      <xdr:rowOff>0</xdr:rowOff>
    </xdr:from>
    <xdr:to>
      <xdr:col>13</xdr:col>
      <xdr:colOff>83820</xdr:colOff>
      <xdr:row>102</xdr:row>
      <xdr:rowOff>114300</xdr:rowOff>
    </xdr:to>
    <xdr:sp macro="" textlink="">
      <xdr:nvSpPr>
        <xdr:cNvPr id="257" name="Arrow: Down 256">
          <a:extLst>
            <a:ext uri="{FF2B5EF4-FFF2-40B4-BE49-F238E27FC236}">
              <a16:creationId xmlns:a16="http://schemas.microsoft.com/office/drawing/2014/main" id="{06EFC63D-E8B5-414F-AEE9-3A93AD50B7E1}"/>
            </a:ext>
          </a:extLst>
        </xdr:cNvPr>
        <xdr:cNvSpPr/>
      </xdr:nvSpPr>
      <xdr:spPr>
        <a:xfrm rot="10800000">
          <a:off x="3695700" y="9135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83820</xdr:colOff>
      <xdr:row>103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E68B338-5273-442E-8E88-9969474ACEA4}"/>
            </a:ext>
          </a:extLst>
        </xdr:cNvPr>
        <xdr:cNvSpPr/>
      </xdr:nvSpPr>
      <xdr:spPr>
        <a:xfrm>
          <a:off x="3695700" y="9153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83820</xdr:colOff>
      <xdr:row>104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09BB637-5A2E-4DFC-8C37-1E64E965CEB7}"/>
            </a:ext>
          </a:extLst>
        </xdr:cNvPr>
        <xdr:cNvSpPr/>
      </xdr:nvSpPr>
      <xdr:spPr>
        <a:xfrm>
          <a:off x="3695700" y="9172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0</xdr:rowOff>
    </xdr:from>
    <xdr:to>
      <xdr:col>7</xdr:col>
      <xdr:colOff>83820</xdr:colOff>
      <xdr:row>104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E60B2B22-CFFB-4A92-B6C4-20DC2ADCFBAD}"/>
            </a:ext>
          </a:extLst>
        </xdr:cNvPr>
        <xdr:cNvSpPr/>
      </xdr:nvSpPr>
      <xdr:spPr>
        <a:xfrm>
          <a:off x="1927860" y="9172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106</xdr:row>
      <xdr:rowOff>0</xdr:rowOff>
    </xdr:from>
    <xdr:to>
      <xdr:col>13</xdr:col>
      <xdr:colOff>83820</xdr:colOff>
      <xdr:row>106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85EFEABB-86B9-44EF-9F76-956E31A4FB42}"/>
            </a:ext>
          </a:extLst>
        </xdr:cNvPr>
        <xdr:cNvSpPr/>
      </xdr:nvSpPr>
      <xdr:spPr>
        <a:xfrm rot="10800000">
          <a:off x="3695700" y="9190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106</xdr:row>
      <xdr:rowOff>0</xdr:rowOff>
    </xdr:from>
    <xdr:to>
      <xdr:col>7</xdr:col>
      <xdr:colOff>83820</xdr:colOff>
      <xdr:row>106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8D28EA57-71D9-461F-A836-6D6B8C8782B3}"/>
            </a:ext>
          </a:extLst>
        </xdr:cNvPr>
        <xdr:cNvSpPr/>
      </xdr:nvSpPr>
      <xdr:spPr>
        <a:xfrm rot="10800000">
          <a:off x="1927860" y="9190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107</xdr:row>
      <xdr:rowOff>0</xdr:rowOff>
    </xdr:from>
    <xdr:to>
      <xdr:col>13</xdr:col>
      <xdr:colOff>83820</xdr:colOff>
      <xdr:row>107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E3872722-E2A5-4279-B3D2-AD2A05A08BEF}"/>
            </a:ext>
          </a:extLst>
        </xdr:cNvPr>
        <xdr:cNvSpPr/>
      </xdr:nvSpPr>
      <xdr:spPr>
        <a:xfrm rot="10800000">
          <a:off x="3695700" y="9208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107</xdr:row>
      <xdr:rowOff>0</xdr:rowOff>
    </xdr:from>
    <xdr:to>
      <xdr:col>7</xdr:col>
      <xdr:colOff>83820</xdr:colOff>
      <xdr:row>107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36CD6A3D-B654-4C20-8BE7-940DD56FA168}"/>
            </a:ext>
          </a:extLst>
        </xdr:cNvPr>
        <xdr:cNvSpPr/>
      </xdr:nvSpPr>
      <xdr:spPr>
        <a:xfrm rot="10800000">
          <a:off x="1927860" y="9208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108</xdr:row>
      <xdr:rowOff>0</xdr:rowOff>
    </xdr:from>
    <xdr:to>
      <xdr:col>13</xdr:col>
      <xdr:colOff>83820</xdr:colOff>
      <xdr:row>108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940E43DB-D3D3-4FC3-BB34-571015E5710C}"/>
            </a:ext>
          </a:extLst>
        </xdr:cNvPr>
        <xdr:cNvSpPr/>
      </xdr:nvSpPr>
      <xdr:spPr>
        <a:xfrm rot="10800000">
          <a:off x="3695700" y="9227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108</xdr:row>
      <xdr:rowOff>0</xdr:rowOff>
    </xdr:from>
    <xdr:to>
      <xdr:col>7</xdr:col>
      <xdr:colOff>83820</xdr:colOff>
      <xdr:row>108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C9222E52-160A-4EB1-B7BA-2B20D2D23725}"/>
            </a:ext>
          </a:extLst>
        </xdr:cNvPr>
        <xdr:cNvSpPr/>
      </xdr:nvSpPr>
      <xdr:spPr>
        <a:xfrm rot="10800000">
          <a:off x="1927860" y="9227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109</xdr:row>
      <xdr:rowOff>0</xdr:rowOff>
    </xdr:from>
    <xdr:to>
      <xdr:col>13</xdr:col>
      <xdr:colOff>83820</xdr:colOff>
      <xdr:row>109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D8E44772-4C02-4C10-871F-2CA3290B20E7}"/>
            </a:ext>
          </a:extLst>
        </xdr:cNvPr>
        <xdr:cNvSpPr/>
      </xdr:nvSpPr>
      <xdr:spPr>
        <a:xfrm rot="10800000">
          <a:off x="3695700" y="9245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83820</xdr:colOff>
      <xdr:row>109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3D3A30E3-BDB1-45D5-AA85-E320B68A778D}"/>
            </a:ext>
          </a:extLst>
        </xdr:cNvPr>
        <xdr:cNvSpPr/>
      </xdr:nvSpPr>
      <xdr:spPr>
        <a:xfrm rot="10800000">
          <a:off x="1927860" y="9245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110</xdr:row>
      <xdr:rowOff>0</xdr:rowOff>
    </xdr:from>
    <xdr:to>
      <xdr:col>13</xdr:col>
      <xdr:colOff>83820</xdr:colOff>
      <xdr:row>110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6976AFC5-2770-4A10-8B57-921DB8C50011}"/>
            </a:ext>
          </a:extLst>
        </xdr:cNvPr>
        <xdr:cNvSpPr/>
      </xdr:nvSpPr>
      <xdr:spPr>
        <a:xfrm rot="10800000">
          <a:off x="3695700" y="9263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111</xdr:row>
      <xdr:rowOff>0</xdr:rowOff>
    </xdr:from>
    <xdr:to>
      <xdr:col>7</xdr:col>
      <xdr:colOff>83820</xdr:colOff>
      <xdr:row>111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EB12D1DE-06F6-4F68-ADC3-47ECE726ACE1}"/>
            </a:ext>
          </a:extLst>
        </xdr:cNvPr>
        <xdr:cNvSpPr/>
      </xdr:nvSpPr>
      <xdr:spPr>
        <a:xfrm>
          <a:off x="1927860" y="9281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111</xdr:row>
      <xdr:rowOff>0</xdr:rowOff>
    </xdr:from>
    <xdr:to>
      <xdr:col>13</xdr:col>
      <xdr:colOff>83820</xdr:colOff>
      <xdr:row>111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A4916B1B-D36C-46A8-B5F9-B01DD9FD1357}"/>
            </a:ext>
          </a:extLst>
        </xdr:cNvPr>
        <xdr:cNvSpPr/>
      </xdr:nvSpPr>
      <xdr:spPr>
        <a:xfrm>
          <a:off x="3695700" y="9281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105</xdr:row>
      <xdr:rowOff>0</xdr:rowOff>
    </xdr:from>
    <xdr:to>
      <xdr:col>13</xdr:col>
      <xdr:colOff>83820</xdr:colOff>
      <xdr:row>105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2DB22870-E966-4D1A-B00F-EC2C1AFB6FAC}"/>
            </a:ext>
          </a:extLst>
        </xdr:cNvPr>
        <xdr:cNvSpPr/>
      </xdr:nvSpPr>
      <xdr:spPr>
        <a:xfrm rot="10800000">
          <a:off x="3695700" y="9190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106</xdr:row>
      <xdr:rowOff>0</xdr:rowOff>
    </xdr:from>
    <xdr:to>
      <xdr:col>13</xdr:col>
      <xdr:colOff>83820</xdr:colOff>
      <xdr:row>106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3F4CF906-C5B1-4AA8-90C6-F4011875ECEC}"/>
            </a:ext>
          </a:extLst>
        </xdr:cNvPr>
        <xdr:cNvSpPr/>
      </xdr:nvSpPr>
      <xdr:spPr>
        <a:xfrm rot="10800000">
          <a:off x="3695700" y="9208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106</xdr:row>
      <xdr:rowOff>0</xdr:rowOff>
    </xdr:from>
    <xdr:to>
      <xdr:col>7</xdr:col>
      <xdr:colOff>83820</xdr:colOff>
      <xdr:row>106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F329E159-4159-43C0-8652-E3C629DC5F54}"/>
            </a:ext>
          </a:extLst>
        </xdr:cNvPr>
        <xdr:cNvSpPr/>
      </xdr:nvSpPr>
      <xdr:spPr>
        <a:xfrm rot="10800000">
          <a:off x="1927860" y="92087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107</xdr:row>
      <xdr:rowOff>0</xdr:rowOff>
    </xdr:from>
    <xdr:to>
      <xdr:col>13</xdr:col>
      <xdr:colOff>83820</xdr:colOff>
      <xdr:row>107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77A949A2-375B-4E06-8F9B-1A6AE5EB19C6}"/>
            </a:ext>
          </a:extLst>
        </xdr:cNvPr>
        <xdr:cNvSpPr/>
      </xdr:nvSpPr>
      <xdr:spPr>
        <a:xfrm rot="10800000">
          <a:off x="3695700" y="9227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107</xdr:row>
      <xdr:rowOff>0</xdr:rowOff>
    </xdr:from>
    <xdr:to>
      <xdr:col>7</xdr:col>
      <xdr:colOff>83820</xdr:colOff>
      <xdr:row>107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E9E09D46-4679-44FD-8287-E24D1D9B3B95}"/>
            </a:ext>
          </a:extLst>
        </xdr:cNvPr>
        <xdr:cNvSpPr/>
      </xdr:nvSpPr>
      <xdr:spPr>
        <a:xfrm rot="10800000">
          <a:off x="1927860" y="9227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108</xdr:row>
      <xdr:rowOff>0</xdr:rowOff>
    </xdr:from>
    <xdr:to>
      <xdr:col>13</xdr:col>
      <xdr:colOff>83820</xdr:colOff>
      <xdr:row>108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529AB3F1-7FBD-4F3F-89F5-7917648073B5}"/>
            </a:ext>
          </a:extLst>
        </xdr:cNvPr>
        <xdr:cNvSpPr/>
      </xdr:nvSpPr>
      <xdr:spPr>
        <a:xfrm rot="10800000">
          <a:off x="3695700" y="9245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108</xdr:row>
      <xdr:rowOff>0</xdr:rowOff>
    </xdr:from>
    <xdr:to>
      <xdr:col>7</xdr:col>
      <xdr:colOff>83820</xdr:colOff>
      <xdr:row>108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D99F858A-73BD-42BA-BE42-CC4554C89BA9}"/>
            </a:ext>
          </a:extLst>
        </xdr:cNvPr>
        <xdr:cNvSpPr/>
      </xdr:nvSpPr>
      <xdr:spPr>
        <a:xfrm rot="10800000">
          <a:off x="1927860" y="9245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109</xdr:row>
      <xdr:rowOff>0</xdr:rowOff>
    </xdr:from>
    <xdr:to>
      <xdr:col>13</xdr:col>
      <xdr:colOff>83820</xdr:colOff>
      <xdr:row>109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2DC6E770-14C6-48CA-AC82-AB6DDE2424ED}"/>
            </a:ext>
          </a:extLst>
        </xdr:cNvPr>
        <xdr:cNvSpPr/>
      </xdr:nvSpPr>
      <xdr:spPr>
        <a:xfrm rot="10800000">
          <a:off x="3695700" y="9263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83820</xdr:colOff>
      <xdr:row>109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CCEDE5DE-921A-41C9-8949-ED8D01D397F2}"/>
            </a:ext>
          </a:extLst>
        </xdr:cNvPr>
        <xdr:cNvSpPr/>
      </xdr:nvSpPr>
      <xdr:spPr>
        <a:xfrm rot="10800000">
          <a:off x="1927860" y="9263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110</xdr:row>
      <xdr:rowOff>0</xdr:rowOff>
    </xdr:from>
    <xdr:to>
      <xdr:col>13</xdr:col>
      <xdr:colOff>83820</xdr:colOff>
      <xdr:row>110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A2E86185-B237-4BCC-840C-E82DFE143F28}"/>
            </a:ext>
          </a:extLst>
        </xdr:cNvPr>
        <xdr:cNvSpPr/>
      </xdr:nvSpPr>
      <xdr:spPr>
        <a:xfrm>
          <a:off x="3695700" y="9281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111</xdr:row>
      <xdr:rowOff>0</xdr:rowOff>
    </xdr:from>
    <xdr:to>
      <xdr:col>7</xdr:col>
      <xdr:colOff>83820</xdr:colOff>
      <xdr:row>111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BD9264B5-90A1-43A3-9071-F462E5C71D2A}"/>
            </a:ext>
          </a:extLst>
        </xdr:cNvPr>
        <xdr:cNvSpPr/>
      </xdr:nvSpPr>
      <xdr:spPr>
        <a:xfrm>
          <a:off x="1927860" y="9300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111</xdr:row>
      <xdr:rowOff>0</xdr:rowOff>
    </xdr:from>
    <xdr:to>
      <xdr:col>13</xdr:col>
      <xdr:colOff>83820</xdr:colOff>
      <xdr:row>111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AA82A6-5037-45A9-98F8-02CEB5F86866}"/>
            </a:ext>
          </a:extLst>
        </xdr:cNvPr>
        <xdr:cNvSpPr/>
      </xdr:nvSpPr>
      <xdr:spPr>
        <a:xfrm>
          <a:off x="3695700" y="9300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7</xdr:col>
      <xdr:colOff>83820</xdr:colOff>
      <xdr:row>103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3FD892C5-6F7F-47FD-9228-A90B66D28BD5}"/>
            </a:ext>
          </a:extLst>
        </xdr:cNvPr>
        <xdr:cNvSpPr/>
      </xdr:nvSpPr>
      <xdr:spPr>
        <a:xfrm>
          <a:off x="4267200" y="18836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83820</xdr:colOff>
      <xdr:row>105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157FFD68-2401-4079-9369-A1ADEEF38671}"/>
            </a:ext>
          </a:extLst>
        </xdr:cNvPr>
        <xdr:cNvSpPr/>
      </xdr:nvSpPr>
      <xdr:spPr>
        <a:xfrm rot="10800000">
          <a:off x="4267200" y="19202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110</xdr:row>
      <xdr:rowOff>0</xdr:rowOff>
    </xdr:from>
    <xdr:to>
      <xdr:col>7</xdr:col>
      <xdr:colOff>83820</xdr:colOff>
      <xdr:row>110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FD797DF0-4FE3-4F20-9E47-D21600D28995}"/>
            </a:ext>
          </a:extLst>
        </xdr:cNvPr>
        <xdr:cNvSpPr/>
      </xdr:nvSpPr>
      <xdr:spPr>
        <a:xfrm>
          <a:off x="4267200" y="20116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112</xdr:row>
      <xdr:rowOff>0</xdr:rowOff>
    </xdr:from>
    <xdr:to>
      <xdr:col>7</xdr:col>
      <xdr:colOff>83820</xdr:colOff>
      <xdr:row>112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CFC72B8F-2C2B-4CD2-BEFD-1F835D86D7FB}"/>
            </a:ext>
          </a:extLst>
        </xdr:cNvPr>
        <xdr:cNvSpPr/>
      </xdr:nvSpPr>
      <xdr:spPr>
        <a:xfrm rot="10800000">
          <a:off x="1927860" y="9318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112</xdr:row>
      <xdr:rowOff>0</xdr:rowOff>
    </xdr:from>
    <xdr:to>
      <xdr:col>13</xdr:col>
      <xdr:colOff>83820</xdr:colOff>
      <xdr:row>112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E25A4F2F-1BBF-41F8-A913-2DD0F6465C59}"/>
            </a:ext>
          </a:extLst>
        </xdr:cNvPr>
        <xdr:cNvSpPr/>
      </xdr:nvSpPr>
      <xdr:spPr>
        <a:xfrm rot="10800000">
          <a:off x="3695700" y="9318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113</xdr:row>
      <xdr:rowOff>0</xdr:rowOff>
    </xdr:from>
    <xdr:to>
      <xdr:col>7</xdr:col>
      <xdr:colOff>83820</xdr:colOff>
      <xdr:row>113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BDC492C-497C-43D8-96B5-5CBE8A972487}"/>
            </a:ext>
          </a:extLst>
        </xdr:cNvPr>
        <xdr:cNvSpPr/>
      </xdr:nvSpPr>
      <xdr:spPr>
        <a:xfrm rot="10800000">
          <a:off x="1927860" y="9336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113</xdr:row>
      <xdr:rowOff>0</xdr:rowOff>
    </xdr:from>
    <xdr:to>
      <xdr:col>13</xdr:col>
      <xdr:colOff>83820</xdr:colOff>
      <xdr:row>113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746D4B12-1875-4E06-8B9E-B4BE4EBC6583}"/>
            </a:ext>
          </a:extLst>
        </xdr:cNvPr>
        <xdr:cNvSpPr/>
      </xdr:nvSpPr>
      <xdr:spPr>
        <a:xfrm rot="10800000">
          <a:off x="3695700" y="9336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114</xdr:row>
      <xdr:rowOff>0</xdr:rowOff>
    </xdr:from>
    <xdr:to>
      <xdr:col>7</xdr:col>
      <xdr:colOff>83820</xdr:colOff>
      <xdr:row>114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4442FFBB-180A-4041-A7E8-387F01C182E0}"/>
            </a:ext>
          </a:extLst>
        </xdr:cNvPr>
        <xdr:cNvSpPr/>
      </xdr:nvSpPr>
      <xdr:spPr>
        <a:xfrm rot="10800000">
          <a:off x="1927860" y="9355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114</xdr:row>
      <xdr:rowOff>0</xdr:rowOff>
    </xdr:from>
    <xdr:to>
      <xdr:col>13</xdr:col>
      <xdr:colOff>83820</xdr:colOff>
      <xdr:row>114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49510BAF-80F6-4A4A-B883-FF57048B56AF}"/>
            </a:ext>
          </a:extLst>
        </xdr:cNvPr>
        <xdr:cNvSpPr/>
      </xdr:nvSpPr>
      <xdr:spPr>
        <a:xfrm rot="10800000">
          <a:off x="3695700" y="9355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115</xdr:row>
      <xdr:rowOff>0</xdr:rowOff>
    </xdr:from>
    <xdr:to>
      <xdr:col>7</xdr:col>
      <xdr:colOff>83820</xdr:colOff>
      <xdr:row>115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D6C1CC10-0113-4D47-B81B-685720CE3A85}"/>
            </a:ext>
          </a:extLst>
        </xdr:cNvPr>
        <xdr:cNvSpPr/>
      </xdr:nvSpPr>
      <xdr:spPr>
        <a:xfrm rot="10800000">
          <a:off x="1927860" y="9373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115</xdr:row>
      <xdr:rowOff>0</xdr:rowOff>
    </xdr:from>
    <xdr:to>
      <xdr:col>13</xdr:col>
      <xdr:colOff>83820</xdr:colOff>
      <xdr:row>115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08819969-7E79-48F5-AB84-FE5174C35487}"/>
            </a:ext>
          </a:extLst>
        </xdr:cNvPr>
        <xdr:cNvSpPr/>
      </xdr:nvSpPr>
      <xdr:spPr>
        <a:xfrm rot="10800000">
          <a:off x="3695700" y="9373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116</xdr:row>
      <xdr:rowOff>0</xdr:rowOff>
    </xdr:from>
    <xdr:to>
      <xdr:col>7</xdr:col>
      <xdr:colOff>83820</xdr:colOff>
      <xdr:row>116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F0864F09-6FD4-45CC-B93A-988C81FDD7AD}"/>
            </a:ext>
          </a:extLst>
        </xdr:cNvPr>
        <xdr:cNvSpPr/>
      </xdr:nvSpPr>
      <xdr:spPr>
        <a:xfrm rot="10800000">
          <a:off x="1927860" y="9391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116</xdr:row>
      <xdr:rowOff>0</xdr:rowOff>
    </xdr:from>
    <xdr:to>
      <xdr:col>13</xdr:col>
      <xdr:colOff>83820</xdr:colOff>
      <xdr:row>116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FFEAA262-1950-473A-B6DB-0A9F8467319F}"/>
            </a:ext>
          </a:extLst>
        </xdr:cNvPr>
        <xdr:cNvSpPr/>
      </xdr:nvSpPr>
      <xdr:spPr>
        <a:xfrm rot="10800000">
          <a:off x="3695700" y="9391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117</xdr:row>
      <xdr:rowOff>0</xdr:rowOff>
    </xdr:from>
    <xdr:to>
      <xdr:col>7</xdr:col>
      <xdr:colOff>83820</xdr:colOff>
      <xdr:row>117</xdr:row>
      <xdr:rowOff>114300</xdr:rowOff>
    </xdr:to>
    <xdr:sp macro="" textlink="">
      <xdr:nvSpPr>
        <xdr:cNvPr id="295" name="Arrow: Down 294">
          <a:extLst>
            <a:ext uri="{FF2B5EF4-FFF2-40B4-BE49-F238E27FC236}">
              <a16:creationId xmlns:a16="http://schemas.microsoft.com/office/drawing/2014/main" id="{DEEE32D0-A12B-41AC-9D8F-A8EAF7773F85}"/>
            </a:ext>
          </a:extLst>
        </xdr:cNvPr>
        <xdr:cNvSpPr/>
      </xdr:nvSpPr>
      <xdr:spPr>
        <a:xfrm>
          <a:off x="1927860" y="9409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117</xdr:row>
      <xdr:rowOff>0</xdr:rowOff>
    </xdr:from>
    <xdr:to>
      <xdr:col>13</xdr:col>
      <xdr:colOff>83820</xdr:colOff>
      <xdr:row>117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F9B82BFD-F804-4B4C-A6CF-F9E58A9B7EA2}"/>
            </a:ext>
          </a:extLst>
        </xdr:cNvPr>
        <xdr:cNvSpPr/>
      </xdr:nvSpPr>
      <xdr:spPr>
        <a:xfrm>
          <a:off x="3695700" y="9409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118</xdr:row>
      <xdr:rowOff>0</xdr:rowOff>
    </xdr:from>
    <xdr:to>
      <xdr:col>7</xdr:col>
      <xdr:colOff>83820</xdr:colOff>
      <xdr:row>118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32C7E669-5313-41D3-92C0-30563E25E319}"/>
            </a:ext>
          </a:extLst>
        </xdr:cNvPr>
        <xdr:cNvSpPr/>
      </xdr:nvSpPr>
      <xdr:spPr>
        <a:xfrm>
          <a:off x="1927860" y="9428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118</xdr:row>
      <xdr:rowOff>0</xdr:rowOff>
    </xdr:from>
    <xdr:to>
      <xdr:col>13</xdr:col>
      <xdr:colOff>83820</xdr:colOff>
      <xdr:row>118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FF89298B-D672-44D7-9998-B3BB10F24190}"/>
            </a:ext>
          </a:extLst>
        </xdr:cNvPr>
        <xdr:cNvSpPr/>
      </xdr:nvSpPr>
      <xdr:spPr>
        <a:xfrm>
          <a:off x="3695700" y="9428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83820</xdr:colOff>
      <xdr:row>119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10417D5E-1D85-4E56-A923-A1A0BCBC76F5}"/>
            </a:ext>
          </a:extLst>
        </xdr:cNvPr>
        <xdr:cNvSpPr/>
      </xdr:nvSpPr>
      <xdr:spPr>
        <a:xfrm rot="10800000">
          <a:off x="1927860" y="9446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119</xdr:row>
      <xdr:rowOff>0</xdr:rowOff>
    </xdr:from>
    <xdr:to>
      <xdr:col>13</xdr:col>
      <xdr:colOff>83820</xdr:colOff>
      <xdr:row>119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9802D650-9088-4DB3-ADA0-9F566AE6A9D3}"/>
            </a:ext>
          </a:extLst>
        </xdr:cNvPr>
        <xdr:cNvSpPr/>
      </xdr:nvSpPr>
      <xdr:spPr>
        <a:xfrm rot="10800000">
          <a:off x="3695700" y="9446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83820</xdr:colOff>
      <xdr:row>120</xdr:row>
      <xdr:rowOff>114300</xdr:rowOff>
    </xdr:to>
    <xdr:sp macro="" textlink="">
      <xdr:nvSpPr>
        <xdr:cNvPr id="301" name="Arrow: Down 300">
          <a:extLst>
            <a:ext uri="{FF2B5EF4-FFF2-40B4-BE49-F238E27FC236}">
              <a16:creationId xmlns:a16="http://schemas.microsoft.com/office/drawing/2014/main" id="{90874248-7E11-4601-A3B0-C92812D32509}"/>
            </a:ext>
          </a:extLst>
        </xdr:cNvPr>
        <xdr:cNvSpPr/>
      </xdr:nvSpPr>
      <xdr:spPr>
        <a:xfrm>
          <a:off x="1927860" y="9464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120</xdr:row>
      <xdr:rowOff>0</xdr:rowOff>
    </xdr:from>
    <xdr:to>
      <xdr:col>13</xdr:col>
      <xdr:colOff>83820</xdr:colOff>
      <xdr:row>120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E6259DD2-ED30-4B7D-B545-4A3200A509A0}"/>
            </a:ext>
          </a:extLst>
        </xdr:cNvPr>
        <xdr:cNvSpPr/>
      </xdr:nvSpPr>
      <xdr:spPr>
        <a:xfrm>
          <a:off x="3695700" y="9464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121</xdr:row>
      <xdr:rowOff>0</xdr:rowOff>
    </xdr:from>
    <xdr:to>
      <xdr:col>13</xdr:col>
      <xdr:colOff>83820</xdr:colOff>
      <xdr:row>121</xdr:row>
      <xdr:rowOff>114300</xdr:rowOff>
    </xdr:to>
    <xdr:sp macro="" textlink="">
      <xdr:nvSpPr>
        <xdr:cNvPr id="303" name="Arrow: Down 302">
          <a:extLst>
            <a:ext uri="{FF2B5EF4-FFF2-40B4-BE49-F238E27FC236}">
              <a16:creationId xmlns:a16="http://schemas.microsoft.com/office/drawing/2014/main" id="{741E2DB0-1DA7-450F-A99C-D0199ABCCECD}"/>
            </a:ext>
          </a:extLst>
        </xdr:cNvPr>
        <xdr:cNvSpPr/>
      </xdr:nvSpPr>
      <xdr:spPr>
        <a:xfrm rot="10800000">
          <a:off x="3695700" y="9483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121</xdr:row>
      <xdr:rowOff>0</xdr:rowOff>
    </xdr:from>
    <xdr:to>
      <xdr:col>7</xdr:col>
      <xdr:colOff>83820</xdr:colOff>
      <xdr:row>121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6355774D-BE69-4F5E-908F-C7FB76FD47D3}"/>
            </a:ext>
          </a:extLst>
        </xdr:cNvPr>
        <xdr:cNvSpPr/>
      </xdr:nvSpPr>
      <xdr:spPr>
        <a:xfrm rot="10800000">
          <a:off x="1927860" y="9483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122</xdr:row>
      <xdr:rowOff>0</xdr:rowOff>
    </xdr:from>
    <xdr:to>
      <xdr:col>7</xdr:col>
      <xdr:colOff>83820</xdr:colOff>
      <xdr:row>122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F509C6C3-67C0-4C0E-A958-A7C859A81866}"/>
            </a:ext>
          </a:extLst>
        </xdr:cNvPr>
        <xdr:cNvSpPr/>
      </xdr:nvSpPr>
      <xdr:spPr>
        <a:xfrm>
          <a:off x="1927860" y="9501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122</xdr:row>
      <xdr:rowOff>0</xdr:rowOff>
    </xdr:from>
    <xdr:to>
      <xdr:col>13</xdr:col>
      <xdr:colOff>83820</xdr:colOff>
      <xdr:row>122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C58EED4F-88F0-48E3-9143-D38E8D85BA24}"/>
            </a:ext>
          </a:extLst>
        </xdr:cNvPr>
        <xdr:cNvSpPr/>
      </xdr:nvSpPr>
      <xdr:spPr>
        <a:xfrm>
          <a:off x="3695700" y="9501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123</xdr:row>
      <xdr:rowOff>0</xdr:rowOff>
    </xdr:from>
    <xdr:to>
      <xdr:col>13</xdr:col>
      <xdr:colOff>83820</xdr:colOff>
      <xdr:row>123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1307B883-299C-4404-9FB1-3EBB75AE0EF2}"/>
            </a:ext>
          </a:extLst>
        </xdr:cNvPr>
        <xdr:cNvSpPr/>
      </xdr:nvSpPr>
      <xdr:spPr>
        <a:xfrm rot="10800000">
          <a:off x="3695700" y="9519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123</xdr:row>
      <xdr:rowOff>0</xdr:rowOff>
    </xdr:from>
    <xdr:to>
      <xdr:col>7</xdr:col>
      <xdr:colOff>83820</xdr:colOff>
      <xdr:row>123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50448586-F8E6-4019-8EF9-769C8D219122}"/>
            </a:ext>
          </a:extLst>
        </xdr:cNvPr>
        <xdr:cNvSpPr/>
      </xdr:nvSpPr>
      <xdr:spPr>
        <a:xfrm rot="10800000">
          <a:off x="1927860" y="9519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124</xdr:row>
      <xdr:rowOff>0</xdr:rowOff>
    </xdr:from>
    <xdr:to>
      <xdr:col>13</xdr:col>
      <xdr:colOff>83820</xdr:colOff>
      <xdr:row>124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8FD1DEC7-0437-4003-B0E9-3C2D67ACA485}"/>
            </a:ext>
          </a:extLst>
        </xdr:cNvPr>
        <xdr:cNvSpPr/>
      </xdr:nvSpPr>
      <xdr:spPr>
        <a:xfrm>
          <a:off x="3695700" y="9537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124</xdr:row>
      <xdr:rowOff>0</xdr:rowOff>
    </xdr:from>
    <xdr:to>
      <xdr:col>7</xdr:col>
      <xdr:colOff>83820</xdr:colOff>
      <xdr:row>124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D65E7DF1-2C13-4FCE-8E59-196B705CB940}"/>
            </a:ext>
          </a:extLst>
        </xdr:cNvPr>
        <xdr:cNvSpPr/>
      </xdr:nvSpPr>
      <xdr:spPr>
        <a:xfrm>
          <a:off x="1927860" y="9537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83820</xdr:colOff>
      <xdr:row>125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962DD946-919E-49DB-BDCA-AC908E66F4D0}"/>
            </a:ext>
          </a:extLst>
        </xdr:cNvPr>
        <xdr:cNvSpPr/>
      </xdr:nvSpPr>
      <xdr:spPr>
        <a:xfrm>
          <a:off x="3695700" y="9556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125</xdr:row>
      <xdr:rowOff>0</xdr:rowOff>
    </xdr:from>
    <xdr:to>
      <xdr:col>7</xdr:col>
      <xdr:colOff>83820</xdr:colOff>
      <xdr:row>125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B238F3DA-29F2-409F-AC5D-20F15CC2278B}"/>
            </a:ext>
          </a:extLst>
        </xdr:cNvPr>
        <xdr:cNvSpPr/>
      </xdr:nvSpPr>
      <xdr:spPr>
        <a:xfrm>
          <a:off x="1927860" y="9556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126</xdr:row>
      <xdr:rowOff>0</xdr:rowOff>
    </xdr:from>
    <xdr:to>
      <xdr:col>13</xdr:col>
      <xdr:colOff>83820</xdr:colOff>
      <xdr:row>126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ADE01050-F0EF-4C5C-AFB5-5018F0B5B7D0}"/>
            </a:ext>
          </a:extLst>
        </xdr:cNvPr>
        <xdr:cNvSpPr/>
      </xdr:nvSpPr>
      <xdr:spPr>
        <a:xfrm rot="10800000">
          <a:off x="3695700" y="9574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83820</xdr:colOff>
      <xdr:row>126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911ACBAE-C0A6-423C-874C-3C28DCC5EF83}"/>
            </a:ext>
          </a:extLst>
        </xdr:cNvPr>
        <xdr:cNvSpPr/>
      </xdr:nvSpPr>
      <xdr:spPr>
        <a:xfrm rot="10800000">
          <a:off x="1927860" y="9574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127</xdr:row>
      <xdr:rowOff>0</xdr:rowOff>
    </xdr:from>
    <xdr:to>
      <xdr:col>13</xdr:col>
      <xdr:colOff>83820</xdr:colOff>
      <xdr:row>127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76A56AB9-B505-4F7B-8570-9FB17AC78E60}"/>
            </a:ext>
          </a:extLst>
        </xdr:cNvPr>
        <xdr:cNvSpPr/>
      </xdr:nvSpPr>
      <xdr:spPr>
        <a:xfrm rot="10800000">
          <a:off x="3695700" y="9592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127</xdr:row>
      <xdr:rowOff>0</xdr:rowOff>
    </xdr:from>
    <xdr:to>
      <xdr:col>7</xdr:col>
      <xdr:colOff>83820</xdr:colOff>
      <xdr:row>127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E4366E1F-68A5-43A6-A9B3-C886EEC8AE2C}"/>
            </a:ext>
          </a:extLst>
        </xdr:cNvPr>
        <xdr:cNvSpPr/>
      </xdr:nvSpPr>
      <xdr:spPr>
        <a:xfrm rot="10800000">
          <a:off x="1927860" y="9592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128</xdr:row>
      <xdr:rowOff>0</xdr:rowOff>
    </xdr:from>
    <xdr:to>
      <xdr:col>13</xdr:col>
      <xdr:colOff>83820</xdr:colOff>
      <xdr:row>128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6BD3E0B8-480E-460D-9BAA-129C5126C443}"/>
            </a:ext>
          </a:extLst>
        </xdr:cNvPr>
        <xdr:cNvSpPr/>
      </xdr:nvSpPr>
      <xdr:spPr>
        <a:xfrm rot="10800000">
          <a:off x="3695700" y="9611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128</xdr:row>
      <xdr:rowOff>0</xdr:rowOff>
    </xdr:from>
    <xdr:to>
      <xdr:col>7</xdr:col>
      <xdr:colOff>83820</xdr:colOff>
      <xdr:row>128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1CBEF597-71A9-4AB3-AE59-0DD7434997AB}"/>
            </a:ext>
          </a:extLst>
        </xdr:cNvPr>
        <xdr:cNvSpPr/>
      </xdr:nvSpPr>
      <xdr:spPr>
        <a:xfrm rot="10800000">
          <a:off x="1927860" y="9611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129</xdr:row>
      <xdr:rowOff>0</xdr:rowOff>
    </xdr:from>
    <xdr:to>
      <xdr:col>7</xdr:col>
      <xdr:colOff>83820</xdr:colOff>
      <xdr:row>129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3A1F756-44B9-4F2D-BCBB-C50BB4E49693}"/>
            </a:ext>
          </a:extLst>
        </xdr:cNvPr>
        <xdr:cNvSpPr/>
      </xdr:nvSpPr>
      <xdr:spPr>
        <a:xfrm>
          <a:off x="1927860" y="9629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129</xdr:row>
      <xdr:rowOff>0</xdr:rowOff>
    </xdr:from>
    <xdr:to>
      <xdr:col>13</xdr:col>
      <xdr:colOff>83820</xdr:colOff>
      <xdr:row>129</xdr:row>
      <xdr:rowOff>114300</xdr:rowOff>
    </xdr:to>
    <xdr:sp macro="" textlink="">
      <xdr:nvSpPr>
        <xdr:cNvPr id="320" name="Arrow: Down 319">
          <a:extLst>
            <a:ext uri="{FF2B5EF4-FFF2-40B4-BE49-F238E27FC236}">
              <a16:creationId xmlns:a16="http://schemas.microsoft.com/office/drawing/2014/main" id="{A1245EE5-D651-4FEE-86F8-EC74F8E62829}"/>
            </a:ext>
          </a:extLst>
        </xdr:cNvPr>
        <xdr:cNvSpPr/>
      </xdr:nvSpPr>
      <xdr:spPr>
        <a:xfrm>
          <a:off x="3695700" y="9629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130</xdr:row>
      <xdr:rowOff>0</xdr:rowOff>
    </xdr:from>
    <xdr:to>
      <xdr:col>7</xdr:col>
      <xdr:colOff>83820</xdr:colOff>
      <xdr:row>130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CE729F39-A52A-4AD8-A367-F1AA8E3859EF}"/>
            </a:ext>
          </a:extLst>
        </xdr:cNvPr>
        <xdr:cNvSpPr/>
      </xdr:nvSpPr>
      <xdr:spPr>
        <a:xfrm>
          <a:off x="1927860" y="9647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83820</xdr:colOff>
      <xdr:row>130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0F786FDF-9200-4464-A6EA-18FFBBBD7A9E}"/>
            </a:ext>
          </a:extLst>
        </xdr:cNvPr>
        <xdr:cNvSpPr/>
      </xdr:nvSpPr>
      <xdr:spPr>
        <a:xfrm>
          <a:off x="3695700" y="9647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131</xdr:row>
      <xdr:rowOff>0</xdr:rowOff>
    </xdr:from>
    <xdr:to>
      <xdr:col>7</xdr:col>
      <xdr:colOff>83820</xdr:colOff>
      <xdr:row>131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CC4F723B-30E1-47A6-A7BE-36DC314EAAFD}"/>
            </a:ext>
          </a:extLst>
        </xdr:cNvPr>
        <xdr:cNvSpPr/>
      </xdr:nvSpPr>
      <xdr:spPr>
        <a:xfrm>
          <a:off x="1927860" y="9665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131</xdr:row>
      <xdr:rowOff>0</xdr:rowOff>
    </xdr:from>
    <xdr:to>
      <xdr:col>13</xdr:col>
      <xdr:colOff>83820</xdr:colOff>
      <xdr:row>131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5DF14D-46B4-4B98-9DA6-F31B0A8D5731}"/>
            </a:ext>
          </a:extLst>
        </xdr:cNvPr>
        <xdr:cNvSpPr/>
      </xdr:nvSpPr>
      <xdr:spPr>
        <a:xfrm>
          <a:off x="3695700" y="9665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132</xdr:row>
      <xdr:rowOff>0</xdr:rowOff>
    </xdr:from>
    <xdr:to>
      <xdr:col>7</xdr:col>
      <xdr:colOff>83820</xdr:colOff>
      <xdr:row>132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E4919D4-99AD-4A47-A59F-CF30F33563E2}"/>
            </a:ext>
          </a:extLst>
        </xdr:cNvPr>
        <xdr:cNvSpPr/>
      </xdr:nvSpPr>
      <xdr:spPr>
        <a:xfrm>
          <a:off x="1927860" y="9684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132</xdr:row>
      <xdr:rowOff>0</xdr:rowOff>
    </xdr:from>
    <xdr:to>
      <xdr:col>13</xdr:col>
      <xdr:colOff>83820</xdr:colOff>
      <xdr:row>132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FE43891B-7CB1-4EE6-80B9-C814F3F3E119}"/>
            </a:ext>
          </a:extLst>
        </xdr:cNvPr>
        <xdr:cNvSpPr/>
      </xdr:nvSpPr>
      <xdr:spPr>
        <a:xfrm>
          <a:off x="3695700" y="9684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83820</xdr:colOff>
      <xdr:row>133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D21AEAD1-E89E-4F9C-9BD3-FC1C9FC3E0BE}"/>
            </a:ext>
          </a:extLst>
        </xdr:cNvPr>
        <xdr:cNvSpPr/>
      </xdr:nvSpPr>
      <xdr:spPr>
        <a:xfrm rot="10800000">
          <a:off x="1927860" y="9702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133</xdr:row>
      <xdr:rowOff>0</xdr:rowOff>
    </xdr:from>
    <xdr:to>
      <xdr:col>13</xdr:col>
      <xdr:colOff>83820</xdr:colOff>
      <xdr:row>133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8F7E43A5-FCA9-4D3E-91A2-B3D2FA9CC431}"/>
            </a:ext>
          </a:extLst>
        </xdr:cNvPr>
        <xdr:cNvSpPr/>
      </xdr:nvSpPr>
      <xdr:spPr>
        <a:xfrm rot="10800000">
          <a:off x="3695700" y="9702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134</xdr:row>
      <xdr:rowOff>0</xdr:rowOff>
    </xdr:from>
    <xdr:to>
      <xdr:col>7</xdr:col>
      <xdr:colOff>83820</xdr:colOff>
      <xdr:row>134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231021C8-3FAD-4E57-9732-5B2E31476E49}"/>
            </a:ext>
          </a:extLst>
        </xdr:cNvPr>
        <xdr:cNvSpPr/>
      </xdr:nvSpPr>
      <xdr:spPr>
        <a:xfrm rot="10800000">
          <a:off x="1927860" y="9720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134</xdr:row>
      <xdr:rowOff>0</xdr:rowOff>
    </xdr:from>
    <xdr:to>
      <xdr:col>13</xdr:col>
      <xdr:colOff>83820</xdr:colOff>
      <xdr:row>134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BC391191-ECA8-45AE-BAE6-C3B0BD8E581E}"/>
            </a:ext>
          </a:extLst>
        </xdr:cNvPr>
        <xdr:cNvSpPr/>
      </xdr:nvSpPr>
      <xdr:spPr>
        <a:xfrm rot="10800000">
          <a:off x="3695700" y="9720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135</xdr:row>
      <xdr:rowOff>0</xdr:rowOff>
    </xdr:from>
    <xdr:to>
      <xdr:col>7</xdr:col>
      <xdr:colOff>83820</xdr:colOff>
      <xdr:row>135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EB7D2FD0-266E-4E42-98F7-C0C04BC1451E}"/>
            </a:ext>
          </a:extLst>
        </xdr:cNvPr>
        <xdr:cNvSpPr/>
      </xdr:nvSpPr>
      <xdr:spPr>
        <a:xfrm rot="10800000">
          <a:off x="1927860" y="9739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135</xdr:row>
      <xdr:rowOff>0</xdr:rowOff>
    </xdr:from>
    <xdr:to>
      <xdr:col>13</xdr:col>
      <xdr:colOff>83820</xdr:colOff>
      <xdr:row>135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FE7F2A92-B895-4326-A287-307F4878D329}"/>
            </a:ext>
          </a:extLst>
        </xdr:cNvPr>
        <xdr:cNvSpPr/>
      </xdr:nvSpPr>
      <xdr:spPr>
        <a:xfrm rot="10800000">
          <a:off x="3695700" y="9739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136</xdr:row>
      <xdr:rowOff>0</xdr:rowOff>
    </xdr:from>
    <xdr:to>
      <xdr:col>7</xdr:col>
      <xdr:colOff>83820</xdr:colOff>
      <xdr:row>136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3FC38C9C-E74C-4BE6-8091-11D0B570A862}"/>
            </a:ext>
          </a:extLst>
        </xdr:cNvPr>
        <xdr:cNvSpPr/>
      </xdr:nvSpPr>
      <xdr:spPr>
        <a:xfrm rot="10800000">
          <a:off x="1927860" y="9757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136</xdr:row>
      <xdr:rowOff>0</xdr:rowOff>
    </xdr:from>
    <xdr:to>
      <xdr:col>13</xdr:col>
      <xdr:colOff>83820</xdr:colOff>
      <xdr:row>136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958F0039-DB3A-4277-8821-D891B2E81765}"/>
            </a:ext>
          </a:extLst>
        </xdr:cNvPr>
        <xdr:cNvSpPr/>
      </xdr:nvSpPr>
      <xdr:spPr>
        <a:xfrm rot="10800000">
          <a:off x="3695700" y="9757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137</xdr:row>
      <xdr:rowOff>0</xdr:rowOff>
    </xdr:from>
    <xdr:to>
      <xdr:col>7</xdr:col>
      <xdr:colOff>83820</xdr:colOff>
      <xdr:row>137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7D170AD7-1494-4E48-A607-8D28434EF982}"/>
            </a:ext>
          </a:extLst>
        </xdr:cNvPr>
        <xdr:cNvSpPr/>
      </xdr:nvSpPr>
      <xdr:spPr>
        <a:xfrm rot="10800000">
          <a:off x="1927860" y="9775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137</xdr:row>
      <xdr:rowOff>0</xdr:rowOff>
    </xdr:from>
    <xdr:to>
      <xdr:col>13</xdr:col>
      <xdr:colOff>83820</xdr:colOff>
      <xdr:row>137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F2F778F0-6BB4-4685-8F5E-0D8560E28CE1}"/>
            </a:ext>
          </a:extLst>
        </xdr:cNvPr>
        <xdr:cNvSpPr/>
      </xdr:nvSpPr>
      <xdr:spPr>
        <a:xfrm rot="10800000">
          <a:off x="3695700" y="9775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138</xdr:row>
      <xdr:rowOff>0</xdr:rowOff>
    </xdr:from>
    <xdr:to>
      <xdr:col>13</xdr:col>
      <xdr:colOff>83820</xdr:colOff>
      <xdr:row>138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4F581AD5-54E4-4767-9779-A08C6AE50B46}"/>
            </a:ext>
          </a:extLst>
        </xdr:cNvPr>
        <xdr:cNvSpPr/>
      </xdr:nvSpPr>
      <xdr:spPr>
        <a:xfrm>
          <a:off x="3695700" y="9793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138</xdr:row>
      <xdr:rowOff>0</xdr:rowOff>
    </xdr:from>
    <xdr:to>
      <xdr:col>7</xdr:col>
      <xdr:colOff>83820</xdr:colOff>
      <xdr:row>138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92AC2258-D26F-446F-9B0D-4FB085C6DC91}"/>
            </a:ext>
          </a:extLst>
        </xdr:cNvPr>
        <xdr:cNvSpPr/>
      </xdr:nvSpPr>
      <xdr:spPr>
        <a:xfrm>
          <a:off x="1927860" y="9793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139</xdr:row>
      <xdr:rowOff>0</xdr:rowOff>
    </xdr:from>
    <xdr:to>
      <xdr:col>13</xdr:col>
      <xdr:colOff>83820</xdr:colOff>
      <xdr:row>139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4F8FF1F5-821D-4F95-8B27-D15744ACBBC2}"/>
            </a:ext>
          </a:extLst>
        </xdr:cNvPr>
        <xdr:cNvSpPr/>
      </xdr:nvSpPr>
      <xdr:spPr>
        <a:xfrm>
          <a:off x="3695700" y="9812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139</xdr:row>
      <xdr:rowOff>0</xdr:rowOff>
    </xdr:from>
    <xdr:to>
      <xdr:col>7</xdr:col>
      <xdr:colOff>83820</xdr:colOff>
      <xdr:row>139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A6E17BBA-78F5-4D23-850B-DB59A34EBF58}"/>
            </a:ext>
          </a:extLst>
        </xdr:cNvPr>
        <xdr:cNvSpPr/>
      </xdr:nvSpPr>
      <xdr:spPr>
        <a:xfrm>
          <a:off x="1927860" y="9812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140</xdr:row>
      <xdr:rowOff>0</xdr:rowOff>
    </xdr:from>
    <xdr:to>
      <xdr:col>7</xdr:col>
      <xdr:colOff>83820</xdr:colOff>
      <xdr:row>140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5270DA7E-0DAD-4287-ADAC-C87E19AF4BAD}"/>
            </a:ext>
          </a:extLst>
        </xdr:cNvPr>
        <xdr:cNvSpPr/>
      </xdr:nvSpPr>
      <xdr:spPr>
        <a:xfrm rot="10800000">
          <a:off x="1927860" y="9830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140</xdr:row>
      <xdr:rowOff>0</xdr:rowOff>
    </xdr:from>
    <xdr:to>
      <xdr:col>13</xdr:col>
      <xdr:colOff>83820</xdr:colOff>
      <xdr:row>140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5B46D736-82D1-4A75-9B36-235D254F2378}"/>
            </a:ext>
          </a:extLst>
        </xdr:cNvPr>
        <xdr:cNvSpPr/>
      </xdr:nvSpPr>
      <xdr:spPr>
        <a:xfrm rot="10800000">
          <a:off x="3695700" y="9830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141</xdr:row>
      <xdr:rowOff>0</xdr:rowOff>
    </xdr:from>
    <xdr:to>
      <xdr:col>7</xdr:col>
      <xdr:colOff>83820</xdr:colOff>
      <xdr:row>141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7C1FA759-D005-43F1-BC90-9B4D094DE66B}"/>
            </a:ext>
          </a:extLst>
        </xdr:cNvPr>
        <xdr:cNvSpPr/>
      </xdr:nvSpPr>
      <xdr:spPr>
        <a:xfrm rot="10800000">
          <a:off x="1927860" y="9848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141</xdr:row>
      <xdr:rowOff>0</xdr:rowOff>
    </xdr:from>
    <xdr:to>
      <xdr:col>13</xdr:col>
      <xdr:colOff>83820</xdr:colOff>
      <xdr:row>141</xdr:row>
      <xdr:rowOff>114300</xdr:rowOff>
    </xdr:to>
    <xdr:sp macro="" textlink="">
      <xdr:nvSpPr>
        <xdr:cNvPr id="344" name="Arrow: Down 343">
          <a:extLst>
            <a:ext uri="{FF2B5EF4-FFF2-40B4-BE49-F238E27FC236}">
              <a16:creationId xmlns:a16="http://schemas.microsoft.com/office/drawing/2014/main" id="{4BDD3D43-48B7-4598-92BA-FE944241D4F1}"/>
            </a:ext>
          </a:extLst>
        </xdr:cNvPr>
        <xdr:cNvSpPr/>
      </xdr:nvSpPr>
      <xdr:spPr>
        <a:xfrm rot="10800000">
          <a:off x="3695700" y="9848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142</xdr:row>
      <xdr:rowOff>0</xdr:rowOff>
    </xdr:from>
    <xdr:to>
      <xdr:col>7</xdr:col>
      <xdr:colOff>83820</xdr:colOff>
      <xdr:row>142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E82F392A-D172-4544-9E95-A491A2B75D38}"/>
            </a:ext>
          </a:extLst>
        </xdr:cNvPr>
        <xdr:cNvSpPr/>
      </xdr:nvSpPr>
      <xdr:spPr>
        <a:xfrm rot="10800000">
          <a:off x="1927860" y="9867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142</xdr:row>
      <xdr:rowOff>0</xdr:rowOff>
    </xdr:from>
    <xdr:to>
      <xdr:col>13</xdr:col>
      <xdr:colOff>83820</xdr:colOff>
      <xdr:row>142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1FC9B1B8-4922-404D-B359-417721B0DD38}"/>
            </a:ext>
          </a:extLst>
        </xdr:cNvPr>
        <xdr:cNvSpPr/>
      </xdr:nvSpPr>
      <xdr:spPr>
        <a:xfrm rot="10800000">
          <a:off x="3695700" y="9867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143</xdr:row>
      <xdr:rowOff>0</xdr:rowOff>
    </xdr:from>
    <xdr:to>
      <xdr:col>13</xdr:col>
      <xdr:colOff>83820</xdr:colOff>
      <xdr:row>143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1CC9BC83-560E-4BD5-B294-F3764C267CA1}"/>
            </a:ext>
          </a:extLst>
        </xdr:cNvPr>
        <xdr:cNvSpPr/>
      </xdr:nvSpPr>
      <xdr:spPr>
        <a:xfrm>
          <a:off x="3695700" y="9885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143</xdr:row>
      <xdr:rowOff>0</xdr:rowOff>
    </xdr:from>
    <xdr:to>
      <xdr:col>7</xdr:col>
      <xdr:colOff>83820</xdr:colOff>
      <xdr:row>143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9E382C33-673C-4567-8D03-FE01BF87B60F}"/>
            </a:ext>
          </a:extLst>
        </xdr:cNvPr>
        <xdr:cNvSpPr/>
      </xdr:nvSpPr>
      <xdr:spPr>
        <a:xfrm>
          <a:off x="1927860" y="9885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144</xdr:row>
      <xdr:rowOff>0</xdr:rowOff>
    </xdr:from>
    <xdr:to>
      <xdr:col>7</xdr:col>
      <xdr:colOff>83820</xdr:colOff>
      <xdr:row>144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7F29CA89-360A-46A6-8B3E-CD5E5E20001A}"/>
            </a:ext>
          </a:extLst>
        </xdr:cNvPr>
        <xdr:cNvSpPr/>
      </xdr:nvSpPr>
      <xdr:spPr>
        <a:xfrm rot="10800000">
          <a:off x="1927860" y="9903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144</xdr:row>
      <xdr:rowOff>0</xdr:rowOff>
    </xdr:from>
    <xdr:to>
      <xdr:col>13</xdr:col>
      <xdr:colOff>83820</xdr:colOff>
      <xdr:row>144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A73BE6A1-4559-45CC-AEDF-286183477150}"/>
            </a:ext>
          </a:extLst>
        </xdr:cNvPr>
        <xdr:cNvSpPr/>
      </xdr:nvSpPr>
      <xdr:spPr>
        <a:xfrm rot="10800000">
          <a:off x="3695700" y="9903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145</xdr:row>
      <xdr:rowOff>0</xdr:rowOff>
    </xdr:from>
    <xdr:to>
      <xdr:col>7</xdr:col>
      <xdr:colOff>83820</xdr:colOff>
      <xdr:row>145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03281E61-DBFE-4897-BB2D-2FE881F7017E}"/>
            </a:ext>
          </a:extLst>
        </xdr:cNvPr>
        <xdr:cNvSpPr/>
      </xdr:nvSpPr>
      <xdr:spPr>
        <a:xfrm>
          <a:off x="1927860" y="9922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145</xdr:row>
      <xdr:rowOff>0</xdr:rowOff>
    </xdr:from>
    <xdr:to>
      <xdr:col>13</xdr:col>
      <xdr:colOff>83820</xdr:colOff>
      <xdr:row>145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DFFA1716-D6C0-46A1-AC84-598326972A67}"/>
            </a:ext>
          </a:extLst>
        </xdr:cNvPr>
        <xdr:cNvSpPr/>
      </xdr:nvSpPr>
      <xdr:spPr>
        <a:xfrm>
          <a:off x="3695700" y="9922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146</xdr:row>
      <xdr:rowOff>0</xdr:rowOff>
    </xdr:from>
    <xdr:to>
      <xdr:col>7</xdr:col>
      <xdr:colOff>83820</xdr:colOff>
      <xdr:row>146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22FD1ABB-E59B-456E-BD48-6B8F2F020CBF}"/>
            </a:ext>
          </a:extLst>
        </xdr:cNvPr>
        <xdr:cNvSpPr/>
      </xdr:nvSpPr>
      <xdr:spPr>
        <a:xfrm>
          <a:off x="1927860" y="9940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146</xdr:row>
      <xdr:rowOff>0</xdr:rowOff>
    </xdr:from>
    <xdr:to>
      <xdr:col>13</xdr:col>
      <xdr:colOff>83820</xdr:colOff>
      <xdr:row>146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9E72181E-7FBE-405B-8037-91CD95EF7C1C}"/>
            </a:ext>
          </a:extLst>
        </xdr:cNvPr>
        <xdr:cNvSpPr/>
      </xdr:nvSpPr>
      <xdr:spPr>
        <a:xfrm>
          <a:off x="3695700" y="9940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147</xdr:row>
      <xdr:rowOff>0</xdr:rowOff>
    </xdr:from>
    <xdr:to>
      <xdr:col>7</xdr:col>
      <xdr:colOff>83820</xdr:colOff>
      <xdr:row>147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A84E3B08-D8A6-4712-9D6B-7DF86346999F}"/>
            </a:ext>
          </a:extLst>
        </xdr:cNvPr>
        <xdr:cNvSpPr/>
      </xdr:nvSpPr>
      <xdr:spPr>
        <a:xfrm>
          <a:off x="1927860" y="9958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147</xdr:row>
      <xdr:rowOff>0</xdr:rowOff>
    </xdr:from>
    <xdr:to>
      <xdr:col>13</xdr:col>
      <xdr:colOff>83820</xdr:colOff>
      <xdr:row>147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8825F60A-0369-43DB-A565-79C34F094C89}"/>
            </a:ext>
          </a:extLst>
        </xdr:cNvPr>
        <xdr:cNvSpPr/>
      </xdr:nvSpPr>
      <xdr:spPr>
        <a:xfrm>
          <a:off x="3695700" y="9958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148</xdr:row>
      <xdr:rowOff>0</xdr:rowOff>
    </xdr:from>
    <xdr:to>
      <xdr:col>13</xdr:col>
      <xdr:colOff>83820</xdr:colOff>
      <xdr:row>148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B8C8EC1A-AD17-4EE9-8BBF-B5D04C430AF5}"/>
            </a:ext>
          </a:extLst>
        </xdr:cNvPr>
        <xdr:cNvSpPr/>
      </xdr:nvSpPr>
      <xdr:spPr>
        <a:xfrm rot="10800000">
          <a:off x="3695700" y="9976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148</xdr:row>
      <xdr:rowOff>0</xdr:rowOff>
    </xdr:from>
    <xdr:to>
      <xdr:col>7</xdr:col>
      <xdr:colOff>83820</xdr:colOff>
      <xdr:row>148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94302805-4BF3-4683-AB8E-A53CA0327EBD}"/>
            </a:ext>
          </a:extLst>
        </xdr:cNvPr>
        <xdr:cNvSpPr/>
      </xdr:nvSpPr>
      <xdr:spPr>
        <a:xfrm rot="10800000">
          <a:off x="1927860" y="9976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149</xdr:row>
      <xdr:rowOff>0</xdr:rowOff>
    </xdr:from>
    <xdr:to>
      <xdr:col>13</xdr:col>
      <xdr:colOff>83820</xdr:colOff>
      <xdr:row>149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39E56425-5687-4B75-840F-04C89665D97C}"/>
            </a:ext>
          </a:extLst>
        </xdr:cNvPr>
        <xdr:cNvSpPr/>
      </xdr:nvSpPr>
      <xdr:spPr>
        <a:xfrm rot="10800000">
          <a:off x="3695700" y="9995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149</xdr:row>
      <xdr:rowOff>0</xdr:rowOff>
    </xdr:from>
    <xdr:to>
      <xdr:col>7</xdr:col>
      <xdr:colOff>83820</xdr:colOff>
      <xdr:row>149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C7D69D95-CA7B-4B25-AD0B-51EE4E4A9DDD}"/>
            </a:ext>
          </a:extLst>
        </xdr:cNvPr>
        <xdr:cNvSpPr/>
      </xdr:nvSpPr>
      <xdr:spPr>
        <a:xfrm rot="10800000">
          <a:off x="1927860" y="9995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150</xdr:row>
      <xdr:rowOff>0</xdr:rowOff>
    </xdr:from>
    <xdr:to>
      <xdr:col>13</xdr:col>
      <xdr:colOff>83820</xdr:colOff>
      <xdr:row>150</xdr:row>
      <xdr:rowOff>114300</xdr:rowOff>
    </xdr:to>
    <xdr:sp macro="" textlink="">
      <xdr:nvSpPr>
        <xdr:cNvPr id="361" name="Arrow: Down 360">
          <a:extLst>
            <a:ext uri="{FF2B5EF4-FFF2-40B4-BE49-F238E27FC236}">
              <a16:creationId xmlns:a16="http://schemas.microsoft.com/office/drawing/2014/main" id="{868FF163-7E9B-4A2C-A933-13171C087D62}"/>
            </a:ext>
          </a:extLst>
        </xdr:cNvPr>
        <xdr:cNvSpPr/>
      </xdr:nvSpPr>
      <xdr:spPr>
        <a:xfrm rot="10800000">
          <a:off x="3695700" y="10013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150</xdr:row>
      <xdr:rowOff>0</xdr:rowOff>
    </xdr:from>
    <xdr:to>
      <xdr:col>7</xdr:col>
      <xdr:colOff>83820</xdr:colOff>
      <xdr:row>150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C4381235-85F5-480A-8143-21584C9BE1BF}"/>
            </a:ext>
          </a:extLst>
        </xdr:cNvPr>
        <xdr:cNvSpPr/>
      </xdr:nvSpPr>
      <xdr:spPr>
        <a:xfrm rot="10800000">
          <a:off x="1927860" y="10013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151</xdr:row>
      <xdr:rowOff>0</xdr:rowOff>
    </xdr:from>
    <xdr:to>
      <xdr:col>13</xdr:col>
      <xdr:colOff>83820</xdr:colOff>
      <xdr:row>151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74D8109C-3CF3-4B01-AF47-66816A826BA3}"/>
            </a:ext>
          </a:extLst>
        </xdr:cNvPr>
        <xdr:cNvSpPr/>
      </xdr:nvSpPr>
      <xdr:spPr>
        <a:xfrm rot="10800000">
          <a:off x="3695700" y="10031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151</xdr:row>
      <xdr:rowOff>0</xdr:rowOff>
    </xdr:from>
    <xdr:to>
      <xdr:col>7</xdr:col>
      <xdr:colOff>83820</xdr:colOff>
      <xdr:row>151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AB6874BE-FF00-46EF-B1B7-B367ED71335A}"/>
            </a:ext>
          </a:extLst>
        </xdr:cNvPr>
        <xdr:cNvSpPr/>
      </xdr:nvSpPr>
      <xdr:spPr>
        <a:xfrm rot="10800000">
          <a:off x="1927860" y="10031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152</xdr:row>
      <xdr:rowOff>0</xdr:rowOff>
    </xdr:from>
    <xdr:to>
      <xdr:col>13</xdr:col>
      <xdr:colOff>83820</xdr:colOff>
      <xdr:row>152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56516927-E0F7-42C7-BF8B-A82A4605D03C}"/>
            </a:ext>
          </a:extLst>
        </xdr:cNvPr>
        <xdr:cNvSpPr/>
      </xdr:nvSpPr>
      <xdr:spPr>
        <a:xfrm>
          <a:off x="3695700" y="10050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152</xdr:row>
      <xdr:rowOff>0</xdr:rowOff>
    </xdr:from>
    <xdr:to>
      <xdr:col>7</xdr:col>
      <xdr:colOff>83820</xdr:colOff>
      <xdr:row>152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346D9DA3-DA61-4DC8-B9DE-8B4C00B881DE}"/>
            </a:ext>
          </a:extLst>
        </xdr:cNvPr>
        <xdr:cNvSpPr/>
      </xdr:nvSpPr>
      <xdr:spPr>
        <a:xfrm>
          <a:off x="1927860" y="10050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153</xdr:row>
      <xdr:rowOff>0</xdr:rowOff>
    </xdr:from>
    <xdr:to>
      <xdr:col>13</xdr:col>
      <xdr:colOff>83820</xdr:colOff>
      <xdr:row>153</xdr:row>
      <xdr:rowOff>114300</xdr:rowOff>
    </xdr:to>
    <xdr:sp macro="" textlink="">
      <xdr:nvSpPr>
        <xdr:cNvPr id="367" name="Arrow: Down 366">
          <a:extLst>
            <a:ext uri="{FF2B5EF4-FFF2-40B4-BE49-F238E27FC236}">
              <a16:creationId xmlns:a16="http://schemas.microsoft.com/office/drawing/2014/main" id="{7B31C210-2B9A-4ABD-B740-200CADFC3EBF}"/>
            </a:ext>
          </a:extLst>
        </xdr:cNvPr>
        <xdr:cNvSpPr/>
      </xdr:nvSpPr>
      <xdr:spPr>
        <a:xfrm>
          <a:off x="3695700" y="10068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153</xdr:row>
      <xdr:rowOff>0</xdr:rowOff>
    </xdr:from>
    <xdr:to>
      <xdr:col>7</xdr:col>
      <xdr:colOff>83820</xdr:colOff>
      <xdr:row>153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EDBFB19A-164C-4B4C-9B1D-B25D7D6CF70B}"/>
            </a:ext>
          </a:extLst>
        </xdr:cNvPr>
        <xdr:cNvSpPr/>
      </xdr:nvSpPr>
      <xdr:spPr>
        <a:xfrm>
          <a:off x="1927860" y="10068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154</xdr:row>
      <xdr:rowOff>0</xdr:rowOff>
    </xdr:from>
    <xdr:to>
      <xdr:col>7</xdr:col>
      <xdr:colOff>83820</xdr:colOff>
      <xdr:row>154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A607319E-7F38-4BD1-853E-C73092C2DF5A}"/>
            </a:ext>
          </a:extLst>
        </xdr:cNvPr>
        <xdr:cNvSpPr/>
      </xdr:nvSpPr>
      <xdr:spPr>
        <a:xfrm rot="10800000">
          <a:off x="1927860" y="10086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154</xdr:row>
      <xdr:rowOff>0</xdr:rowOff>
    </xdr:from>
    <xdr:to>
      <xdr:col>13</xdr:col>
      <xdr:colOff>83820</xdr:colOff>
      <xdr:row>154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A2A47167-9B85-4EAB-890F-125FFE00245B}"/>
            </a:ext>
          </a:extLst>
        </xdr:cNvPr>
        <xdr:cNvSpPr/>
      </xdr:nvSpPr>
      <xdr:spPr>
        <a:xfrm rot="10800000">
          <a:off x="3695700" y="10086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155</xdr:row>
      <xdr:rowOff>0</xdr:rowOff>
    </xdr:from>
    <xdr:to>
      <xdr:col>7</xdr:col>
      <xdr:colOff>83820</xdr:colOff>
      <xdr:row>155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068B2491-A1D0-4349-BA44-AAA8EA3911F4}"/>
            </a:ext>
          </a:extLst>
        </xdr:cNvPr>
        <xdr:cNvSpPr/>
      </xdr:nvSpPr>
      <xdr:spPr>
        <a:xfrm rot="10800000">
          <a:off x="1927860" y="10104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155</xdr:row>
      <xdr:rowOff>0</xdr:rowOff>
    </xdr:from>
    <xdr:to>
      <xdr:col>13</xdr:col>
      <xdr:colOff>83820</xdr:colOff>
      <xdr:row>155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CFF9AACD-A301-4B11-9DFE-D65DC176A1C8}"/>
            </a:ext>
          </a:extLst>
        </xdr:cNvPr>
        <xdr:cNvSpPr/>
      </xdr:nvSpPr>
      <xdr:spPr>
        <a:xfrm rot="10800000">
          <a:off x="3695700" y="10104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156</xdr:row>
      <xdr:rowOff>0</xdr:rowOff>
    </xdr:from>
    <xdr:to>
      <xdr:col>7</xdr:col>
      <xdr:colOff>83820</xdr:colOff>
      <xdr:row>156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1091DE5E-10E7-4877-B18B-526F8BE0700A}"/>
            </a:ext>
          </a:extLst>
        </xdr:cNvPr>
        <xdr:cNvSpPr/>
      </xdr:nvSpPr>
      <xdr:spPr>
        <a:xfrm rot="10800000">
          <a:off x="1927860" y="10123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156</xdr:row>
      <xdr:rowOff>0</xdr:rowOff>
    </xdr:from>
    <xdr:to>
      <xdr:col>13</xdr:col>
      <xdr:colOff>83820</xdr:colOff>
      <xdr:row>156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774D6CD1-C9FF-4D9D-9DEE-65E5433FFD87}"/>
            </a:ext>
          </a:extLst>
        </xdr:cNvPr>
        <xdr:cNvSpPr/>
      </xdr:nvSpPr>
      <xdr:spPr>
        <a:xfrm rot="10800000">
          <a:off x="3695700" y="10123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157</xdr:row>
      <xdr:rowOff>0</xdr:rowOff>
    </xdr:from>
    <xdr:to>
      <xdr:col>7</xdr:col>
      <xdr:colOff>83820</xdr:colOff>
      <xdr:row>157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DF9E13C2-094B-4C50-BEDE-F3492EE83FE9}"/>
            </a:ext>
          </a:extLst>
        </xdr:cNvPr>
        <xdr:cNvSpPr/>
      </xdr:nvSpPr>
      <xdr:spPr>
        <a:xfrm>
          <a:off x="1927860" y="10141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157</xdr:row>
      <xdr:rowOff>0</xdr:rowOff>
    </xdr:from>
    <xdr:to>
      <xdr:col>13</xdr:col>
      <xdr:colOff>83820</xdr:colOff>
      <xdr:row>157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3FC2A7CB-A4A6-43B9-8A89-2D16F99FB43F}"/>
            </a:ext>
          </a:extLst>
        </xdr:cNvPr>
        <xdr:cNvSpPr/>
      </xdr:nvSpPr>
      <xdr:spPr>
        <a:xfrm>
          <a:off x="3695700" y="10141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158</xdr:row>
      <xdr:rowOff>0</xdr:rowOff>
    </xdr:from>
    <xdr:to>
      <xdr:col>13</xdr:col>
      <xdr:colOff>83820</xdr:colOff>
      <xdr:row>158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D4A1774A-8DA6-4319-9506-522115D9C3F3}"/>
            </a:ext>
          </a:extLst>
        </xdr:cNvPr>
        <xdr:cNvSpPr/>
      </xdr:nvSpPr>
      <xdr:spPr>
        <a:xfrm rot="10800000">
          <a:off x="3695700" y="10159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158</xdr:row>
      <xdr:rowOff>0</xdr:rowOff>
    </xdr:from>
    <xdr:to>
      <xdr:col>7</xdr:col>
      <xdr:colOff>83820</xdr:colOff>
      <xdr:row>158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054D0239-4489-4FE8-B95B-1725A826C511}"/>
            </a:ext>
          </a:extLst>
        </xdr:cNvPr>
        <xdr:cNvSpPr/>
      </xdr:nvSpPr>
      <xdr:spPr>
        <a:xfrm rot="10800000">
          <a:off x="1927860" y="10159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159</xdr:row>
      <xdr:rowOff>0</xdr:rowOff>
    </xdr:from>
    <xdr:to>
      <xdr:col>13</xdr:col>
      <xdr:colOff>83820</xdr:colOff>
      <xdr:row>159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8A0435AC-E1E3-4B15-8B6F-B99EC22AEDDA}"/>
            </a:ext>
          </a:extLst>
        </xdr:cNvPr>
        <xdr:cNvSpPr/>
      </xdr:nvSpPr>
      <xdr:spPr>
        <a:xfrm>
          <a:off x="3695700" y="10178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159</xdr:row>
      <xdr:rowOff>0</xdr:rowOff>
    </xdr:from>
    <xdr:to>
      <xdr:col>7</xdr:col>
      <xdr:colOff>83820</xdr:colOff>
      <xdr:row>159</xdr:row>
      <xdr:rowOff>114300</xdr:rowOff>
    </xdr:to>
    <xdr:sp macro="" textlink="">
      <xdr:nvSpPr>
        <xdr:cNvPr id="380" name="Arrow: Down 379">
          <a:extLst>
            <a:ext uri="{FF2B5EF4-FFF2-40B4-BE49-F238E27FC236}">
              <a16:creationId xmlns:a16="http://schemas.microsoft.com/office/drawing/2014/main" id="{AB0DBFF2-E57D-4188-A224-A8D1B105BA01}"/>
            </a:ext>
          </a:extLst>
        </xdr:cNvPr>
        <xdr:cNvSpPr/>
      </xdr:nvSpPr>
      <xdr:spPr>
        <a:xfrm>
          <a:off x="1927860" y="10178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160</xdr:row>
      <xdr:rowOff>0</xdr:rowOff>
    </xdr:from>
    <xdr:to>
      <xdr:col>13</xdr:col>
      <xdr:colOff>83820</xdr:colOff>
      <xdr:row>160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03B1059E-BABA-41E4-8F1B-9CCB32076277}"/>
            </a:ext>
          </a:extLst>
        </xdr:cNvPr>
        <xdr:cNvSpPr/>
      </xdr:nvSpPr>
      <xdr:spPr>
        <a:xfrm>
          <a:off x="3695700" y="10196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160</xdr:row>
      <xdr:rowOff>0</xdr:rowOff>
    </xdr:from>
    <xdr:to>
      <xdr:col>7</xdr:col>
      <xdr:colOff>83820</xdr:colOff>
      <xdr:row>160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FCCBE84A-8633-4FBC-9851-0F846B7717EE}"/>
            </a:ext>
          </a:extLst>
        </xdr:cNvPr>
        <xdr:cNvSpPr/>
      </xdr:nvSpPr>
      <xdr:spPr>
        <a:xfrm>
          <a:off x="1927860" y="10196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190500</xdr:colOff>
      <xdr:row>10</xdr:row>
      <xdr:rowOff>99060</xdr:rowOff>
    </xdr:from>
    <xdr:to>
      <xdr:col>27</xdr:col>
      <xdr:colOff>0</xdr:colOff>
      <xdr:row>14</xdr:row>
      <xdr:rowOff>30480</xdr:rowOff>
    </xdr:to>
    <xdr:cxnSp macro="">
      <xdr:nvCxnSpPr>
        <xdr:cNvPr id="383" name="Straight Arrow Connector 382">
          <a:extLst>
            <a:ext uri="{FF2B5EF4-FFF2-40B4-BE49-F238E27FC236}">
              <a16:creationId xmlns:a16="http://schemas.microsoft.com/office/drawing/2014/main" id="{0F6E5C88-94B6-4ED3-B597-64CE08A2F3AF}"/>
            </a:ext>
          </a:extLst>
        </xdr:cNvPr>
        <xdr:cNvCxnSpPr/>
      </xdr:nvCxnSpPr>
      <xdr:spPr>
        <a:xfrm>
          <a:off x="15422880" y="1927860"/>
          <a:ext cx="1028700" cy="662940"/>
        </a:xfrm>
        <a:prstGeom prst="straightConnector1">
          <a:avLst/>
        </a:prstGeom>
        <a:ln w="28575" cmpd="sng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161</xdr:row>
      <xdr:rowOff>0</xdr:rowOff>
    </xdr:from>
    <xdr:to>
      <xdr:col>13</xdr:col>
      <xdr:colOff>83820</xdr:colOff>
      <xdr:row>161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A04316AF-B4E9-4928-A4CF-57E688EDC8E5}"/>
            </a:ext>
          </a:extLst>
        </xdr:cNvPr>
        <xdr:cNvSpPr/>
      </xdr:nvSpPr>
      <xdr:spPr>
        <a:xfrm rot="10800000">
          <a:off x="3695700" y="10214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161</xdr:row>
      <xdr:rowOff>0</xdr:rowOff>
    </xdr:from>
    <xdr:to>
      <xdr:col>7</xdr:col>
      <xdr:colOff>83820</xdr:colOff>
      <xdr:row>161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390D0F3A-F666-4680-BA45-46F3CD23F3DF}"/>
            </a:ext>
          </a:extLst>
        </xdr:cNvPr>
        <xdr:cNvSpPr/>
      </xdr:nvSpPr>
      <xdr:spPr>
        <a:xfrm rot="10800000">
          <a:off x="1927860" y="10214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162</xdr:row>
      <xdr:rowOff>0</xdr:rowOff>
    </xdr:from>
    <xdr:to>
      <xdr:col>13</xdr:col>
      <xdr:colOff>83820</xdr:colOff>
      <xdr:row>162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31C63C49-59D6-4D4A-9645-D7A25628829D}"/>
            </a:ext>
          </a:extLst>
        </xdr:cNvPr>
        <xdr:cNvSpPr/>
      </xdr:nvSpPr>
      <xdr:spPr>
        <a:xfrm rot="10800000">
          <a:off x="3695700" y="10232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162</xdr:row>
      <xdr:rowOff>0</xdr:rowOff>
    </xdr:from>
    <xdr:to>
      <xdr:col>7</xdr:col>
      <xdr:colOff>83820</xdr:colOff>
      <xdr:row>162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7E1AC7C7-E1D5-499C-8791-0DCA33F8DD5F}"/>
            </a:ext>
          </a:extLst>
        </xdr:cNvPr>
        <xdr:cNvSpPr/>
      </xdr:nvSpPr>
      <xdr:spPr>
        <a:xfrm rot="10800000">
          <a:off x="1927860" y="10232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163</xdr:row>
      <xdr:rowOff>0</xdr:rowOff>
    </xdr:from>
    <xdr:to>
      <xdr:col>13</xdr:col>
      <xdr:colOff>83820</xdr:colOff>
      <xdr:row>163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23A904BF-D81D-4A9B-A121-EAB93E32C707}"/>
            </a:ext>
          </a:extLst>
        </xdr:cNvPr>
        <xdr:cNvSpPr/>
      </xdr:nvSpPr>
      <xdr:spPr>
        <a:xfrm rot="10800000">
          <a:off x="3695700" y="10251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163</xdr:row>
      <xdr:rowOff>0</xdr:rowOff>
    </xdr:from>
    <xdr:to>
      <xdr:col>7</xdr:col>
      <xdr:colOff>83820</xdr:colOff>
      <xdr:row>163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10B6324C-82C6-4CD6-9BD8-A07208B72700}"/>
            </a:ext>
          </a:extLst>
        </xdr:cNvPr>
        <xdr:cNvSpPr/>
      </xdr:nvSpPr>
      <xdr:spPr>
        <a:xfrm rot="10800000">
          <a:off x="1927860" y="10251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164</xdr:row>
      <xdr:rowOff>0</xdr:rowOff>
    </xdr:from>
    <xdr:to>
      <xdr:col>13</xdr:col>
      <xdr:colOff>83820</xdr:colOff>
      <xdr:row>164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45811066-D628-4567-A7D1-E691EFEFC252}"/>
            </a:ext>
          </a:extLst>
        </xdr:cNvPr>
        <xdr:cNvSpPr/>
      </xdr:nvSpPr>
      <xdr:spPr>
        <a:xfrm>
          <a:off x="3695700" y="10269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164</xdr:row>
      <xdr:rowOff>0</xdr:rowOff>
    </xdr:from>
    <xdr:to>
      <xdr:col>7</xdr:col>
      <xdr:colOff>83820</xdr:colOff>
      <xdr:row>164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987173CC-477D-4F84-B8FF-B427BA1E313C}"/>
            </a:ext>
          </a:extLst>
        </xdr:cNvPr>
        <xdr:cNvSpPr/>
      </xdr:nvSpPr>
      <xdr:spPr>
        <a:xfrm>
          <a:off x="1927860" y="10269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166</xdr:row>
      <xdr:rowOff>0</xdr:rowOff>
    </xdr:from>
    <xdr:to>
      <xdr:col>13</xdr:col>
      <xdr:colOff>83820</xdr:colOff>
      <xdr:row>166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E30D05C5-61EA-497B-A57C-5FE522BF2CAC}"/>
            </a:ext>
          </a:extLst>
        </xdr:cNvPr>
        <xdr:cNvSpPr/>
      </xdr:nvSpPr>
      <xdr:spPr>
        <a:xfrm>
          <a:off x="3695700" y="10306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166</xdr:row>
      <xdr:rowOff>0</xdr:rowOff>
    </xdr:from>
    <xdr:to>
      <xdr:col>7</xdr:col>
      <xdr:colOff>83820</xdr:colOff>
      <xdr:row>166</xdr:row>
      <xdr:rowOff>114300</xdr:rowOff>
    </xdr:to>
    <xdr:sp macro="" textlink="">
      <xdr:nvSpPr>
        <xdr:cNvPr id="393" name="Arrow: Down 392">
          <a:extLst>
            <a:ext uri="{FF2B5EF4-FFF2-40B4-BE49-F238E27FC236}">
              <a16:creationId xmlns:a16="http://schemas.microsoft.com/office/drawing/2014/main" id="{BF656923-EBC9-4F5C-8293-BB88B2A1F6B6}"/>
            </a:ext>
          </a:extLst>
        </xdr:cNvPr>
        <xdr:cNvSpPr/>
      </xdr:nvSpPr>
      <xdr:spPr>
        <a:xfrm>
          <a:off x="1927860" y="10306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165</xdr:row>
      <xdr:rowOff>0</xdr:rowOff>
    </xdr:from>
    <xdr:to>
      <xdr:col>7</xdr:col>
      <xdr:colOff>83820</xdr:colOff>
      <xdr:row>165</xdr:row>
      <xdr:rowOff>114300</xdr:rowOff>
    </xdr:to>
    <xdr:sp macro="" textlink="">
      <xdr:nvSpPr>
        <xdr:cNvPr id="394" name="Arrow: Down 393">
          <a:extLst>
            <a:ext uri="{FF2B5EF4-FFF2-40B4-BE49-F238E27FC236}">
              <a16:creationId xmlns:a16="http://schemas.microsoft.com/office/drawing/2014/main" id="{608FB547-AA3F-4421-B57C-49E6F471F954}"/>
            </a:ext>
          </a:extLst>
        </xdr:cNvPr>
        <xdr:cNvSpPr/>
      </xdr:nvSpPr>
      <xdr:spPr>
        <a:xfrm rot="10800000">
          <a:off x="1927860" y="10287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165</xdr:row>
      <xdr:rowOff>0</xdr:rowOff>
    </xdr:from>
    <xdr:to>
      <xdr:col>13</xdr:col>
      <xdr:colOff>83820</xdr:colOff>
      <xdr:row>165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AD2F1BC0-F0C5-485B-97D0-C6622A29BF14}"/>
            </a:ext>
          </a:extLst>
        </xdr:cNvPr>
        <xdr:cNvSpPr/>
      </xdr:nvSpPr>
      <xdr:spPr>
        <a:xfrm rot="10800000">
          <a:off x="3695700" y="10287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167</xdr:row>
      <xdr:rowOff>0</xdr:rowOff>
    </xdr:from>
    <xdr:to>
      <xdr:col>13</xdr:col>
      <xdr:colOff>83820</xdr:colOff>
      <xdr:row>167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238DCC38-9E98-46DB-A394-68E479FA6FF4}"/>
            </a:ext>
          </a:extLst>
        </xdr:cNvPr>
        <xdr:cNvSpPr/>
      </xdr:nvSpPr>
      <xdr:spPr>
        <a:xfrm>
          <a:off x="3695700" y="10324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167</xdr:row>
      <xdr:rowOff>0</xdr:rowOff>
    </xdr:from>
    <xdr:to>
      <xdr:col>7</xdr:col>
      <xdr:colOff>83820</xdr:colOff>
      <xdr:row>167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A27F4741-B5D0-4257-9651-33E01E7A8C86}"/>
            </a:ext>
          </a:extLst>
        </xdr:cNvPr>
        <xdr:cNvSpPr/>
      </xdr:nvSpPr>
      <xdr:spPr>
        <a:xfrm>
          <a:off x="1927860" y="10324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168</xdr:row>
      <xdr:rowOff>0</xdr:rowOff>
    </xdr:from>
    <xdr:to>
      <xdr:col>13</xdr:col>
      <xdr:colOff>83820</xdr:colOff>
      <xdr:row>168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3730432A-8171-4E5E-8207-2686AB5FE9B0}"/>
            </a:ext>
          </a:extLst>
        </xdr:cNvPr>
        <xdr:cNvSpPr/>
      </xdr:nvSpPr>
      <xdr:spPr>
        <a:xfrm rot="10800000">
          <a:off x="3695700" y="10342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168</xdr:row>
      <xdr:rowOff>0</xdr:rowOff>
    </xdr:from>
    <xdr:to>
      <xdr:col>7</xdr:col>
      <xdr:colOff>83820</xdr:colOff>
      <xdr:row>168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04E9ED68-8D31-48C8-A032-7C2C41FD0EB0}"/>
            </a:ext>
          </a:extLst>
        </xdr:cNvPr>
        <xdr:cNvSpPr/>
      </xdr:nvSpPr>
      <xdr:spPr>
        <a:xfrm rot="10800000">
          <a:off x="1927860" y="10342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169</xdr:row>
      <xdr:rowOff>0</xdr:rowOff>
    </xdr:from>
    <xdr:to>
      <xdr:col>13</xdr:col>
      <xdr:colOff>83820</xdr:colOff>
      <xdr:row>169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2F642D6E-B462-4783-94B3-BB6F8A25C94D}"/>
            </a:ext>
          </a:extLst>
        </xdr:cNvPr>
        <xdr:cNvSpPr/>
      </xdr:nvSpPr>
      <xdr:spPr>
        <a:xfrm rot="10800000">
          <a:off x="3695700" y="10360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169</xdr:row>
      <xdr:rowOff>0</xdr:rowOff>
    </xdr:from>
    <xdr:to>
      <xdr:col>7</xdr:col>
      <xdr:colOff>83820</xdr:colOff>
      <xdr:row>169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D89B3506-EE98-4732-AAA9-888E6E528ECC}"/>
            </a:ext>
          </a:extLst>
        </xdr:cNvPr>
        <xdr:cNvSpPr/>
      </xdr:nvSpPr>
      <xdr:spPr>
        <a:xfrm rot="10800000">
          <a:off x="1927860" y="10360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170</xdr:row>
      <xdr:rowOff>0</xdr:rowOff>
    </xdr:from>
    <xdr:to>
      <xdr:col>13</xdr:col>
      <xdr:colOff>83820</xdr:colOff>
      <xdr:row>170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35533486-C3B3-4EC1-90F7-7879EBBCBCB1}"/>
            </a:ext>
          </a:extLst>
        </xdr:cNvPr>
        <xdr:cNvSpPr/>
      </xdr:nvSpPr>
      <xdr:spPr>
        <a:xfrm rot="10800000">
          <a:off x="3695700" y="10379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170</xdr:row>
      <xdr:rowOff>0</xdr:rowOff>
    </xdr:from>
    <xdr:to>
      <xdr:col>7</xdr:col>
      <xdr:colOff>83820</xdr:colOff>
      <xdr:row>170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FAAADF2B-9025-4B67-AF92-1E99B2029963}"/>
            </a:ext>
          </a:extLst>
        </xdr:cNvPr>
        <xdr:cNvSpPr/>
      </xdr:nvSpPr>
      <xdr:spPr>
        <a:xfrm rot="10800000">
          <a:off x="1927860" y="10379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172</xdr:row>
      <xdr:rowOff>0</xdr:rowOff>
    </xdr:from>
    <xdr:to>
      <xdr:col>13</xdr:col>
      <xdr:colOff>83820</xdr:colOff>
      <xdr:row>172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1A623B-5595-4D10-8DA9-4F333098DBC2}"/>
            </a:ext>
          </a:extLst>
        </xdr:cNvPr>
        <xdr:cNvSpPr/>
      </xdr:nvSpPr>
      <xdr:spPr>
        <a:xfrm rot="10800000">
          <a:off x="3695700" y="10415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172</xdr:row>
      <xdr:rowOff>0</xdr:rowOff>
    </xdr:from>
    <xdr:to>
      <xdr:col>7</xdr:col>
      <xdr:colOff>83820</xdr:colOff>
      <xdr:row>172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8FA0BD40-334B-4F7F-9D5A-3C70076DDD5F}"/>
            </a:ext>
          </a:extLst>
        </xdr:cNvPr>
        <xdr:cNvSpPr/>
      </xdr:nvSpPr>
      <xdr:spPr>
        <a:xfrm rot="10800000">
          <a:off x="1927860" y="10415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171</xdr:row>
      <xdr:rowOff>0</xdr:rowOff>
    </xdr:from>
    <xdr:to>
      <xdr:col>13</xdr:col>
      <xdr:colOff>83820</xdr:colOff>
      <xdr:row>171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39058F4D-135F-4E2B-9798-5F5450B24A9C}"/>
            </a:ext>
          </a:extLst>
        </xdr:cNvPr>
        <xdr:cNvSpPr/>
      </xdr:nvSpPr>
      <xdr:spPr>
        <a:xfrm>
          <a:off x="3695700" y="10397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171</xdr:row>
      <xdr:rowOff>0</xdr:rowOff>
    </xdr:from>
    <xdr:to>
      <xdr:col>7</xdr:col>
      <xdr:colOff>83820</xdr:colOff>
      <xdr:row>171</xdr:row>
      <xdr:rowOff>114300</xdr:rowOff>
    </xdr:to>
    <xdr:sp macro="" textlink="">
      <xdr:nvSpPr>
        <xdr:cNvPr id="421" name="Arrow: Down 420">
          <a:extLst>
            <a:ext uri="{FF2B5EF4-FFF2-40B4-BE49-F238E27FC236}">
              <a16:creationId xmlns:a16="http://schemas.microsoft.com/office/drawing/2014/main" id="{C844DD25-8E36-4C30-9A63-895C933231F5}"/>
            </a:ext>
          </a:extLst>
        </xdr:cNvPr>
        <xdr:cNvSpPr/>
      </xdr:nvSpPr>
      <xdr:spPr>
        <a:xfrm>
          <a:off x="1927860" y="10397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173</xdr:row>
      <xdr:rowOff>0</xdr:rowOff>
    </xdr:from>
    <xdr:to>
      <xdr:col>7</xdr:col>
      <xdr:colOff>83820</xdr:colOff>
      <xdr:row>173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567F66E7-41A2-432A-82CB-7CCD50FFEFC4}"/>
            </a:ext>
          </a:extLst>
        </xdr:cNvPr>
        <xdr:cNvSpPr/>
      </xdr:nvSpPr>
      <xdr:spPr>
        <a:xfrm>
          <a:off x="1927860" y="10434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173</xdr:row>
      <xdr:rowOff>0</xdr:rowOff>
    </xdr:from>
    <xdr:to>
      <xdr:col>13</xdr:col>
      <xdr:colOff>83820</xdr:colOff>
      <xdr:row>173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89DC5455-3769-4F58-B8F3-B06216D25B6B}"/>
            </a:ext>
          </a:extLst>
        </xdr:cNvPr>
        <xdr:cNvSpPr/>
      </xdr:nvSpPr>
      <xdr:spPr>
        <a:xfrm>
          <a:off x="3695700" y="10434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174</xdr:row>
      <xdr:rowOff>0</xdr:rowOff>
    </xdr:from>
    <xdr:to>
      <xdr:col>7</xdr:col>
      <xdr:colOff>83820</xdr:colOff>
      <xdr:row>174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7C46A3DC-FBD5-4CBD-9AEB-4960637C0FFB}"/>
            </a:ext>
          </a:extLst>
        </xdr:cNvPr>
        <xdr:cNvSpPr/>
      </xdr:nvSpPr>
      <xdr:spPr>
        <a:xfrm>
          <a:off x="1927860" y="10452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174</xdr:row>
      <xdr:rowOff>0</xdr:rowOff>
    </xdr:from>
    <xdr:to>
      <xdr:col>13</xdr:col>
      <xdr:colOff>83820</xdr:colOff>
      <xdr:row>174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405CB385-2D26-4CF2-8566-F1C8601F40CB}"/>
            </a:ext>
          </a:extLst>
        </xdr:cNvPr>
        <xdr:cNvSpPr/>
      </xdr:nvSpPr>
      <xdr:spPr>
        <a:xfrm>
          <a:off x="3695700" y="10452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0.62613</cdr:x>
      <cdr:y>0.26056</cdr:y>
    </cdr:from>
    <cdr:to>
      <cdr:x>0.7956</cdr:x>
      <cdr:y>0.72535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90EC63D3-DEFA-4F75-8B91-3D028C34AB2A}"/>
            </a:ext>
          </a:extLst>
        </cdr:cNvPr>
        <cdr:cNvCxnSpPr/>
      </cdr:nvCxnSpPr>
      <cdr:spPr>
        <a:xfrm xmlns:a="http://schemas.openxmlformats.org/drawingml/2006/main" flipV="1">
          <a:off x="3688080" y="845821"/>
          <a:ext cx="998220" cy="1508759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/Documents/excel/COVID-19/COVID%202021/MAK%20table%20COVID%2019%20date%205-09-21-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Table"/>
      <sheetName val="Hot Spots"/>
      <sheetName val="ONC"/>
    </sheetNames>
    <sheetDataSet>
      <sheetData sheetId="0">
        <row r="405">
          <cell r="N405">
            <v>470823</v>
          </cell>
        </row>
        <row r="406">
          <cell r="N406">
            <v>453420</v>
          </cell>
        </row>
        <row r="407">
          <cell r="N407">
            <v>440038</v>
          </cell>
        </row>
        <row r="408">
          <cell r="N408">
            <v>432629</v>
          </cell>
        </row>
        <row r="409">
          <cell r="N409">
            <v>417371</v>
          </cell>
        </row>
        <row r="410">
          <cell r="N410">
            <v>407070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7120-9617-497B-9C42-B7D8E2005CD1}">
  <dimension ref="D6:AB175"/>
  <sheetViews>
    <sheetView tabSelected="1" topLeftCell="B1" workbookViewId="0">
      <selection activeCell="AF27" sqref="AF27"/>
    </sheetView>
  </sheetViews>
  <sheetFormatPr defaultRowHeight="14.4" x14ac:dyDescent="0.3"/>
  <cols>
    <col min="10" max="10" width="11.44140625" customWidth="1"/>
    <col min="19" max="19" width="3.5546875" customWidth="1"/>
    <col min="20" max="20" width="11.5546875" customWidth="1"/>
  </cols>
  <sheetData>
    <row r="6" spans="4:28" x14ac:dyDescent="0.3"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4:28" x14ac:dyDescent="0.3">
      <c r="D7" s="1">
        <v>44304</v>
      </c>
      <c r="F7" s="2">
        <v>43181</v>
      </c>
      <c r="G7" s="3"/>
      <c r="H7" s="3"/>
      <c r="I7" s="3"/>
      <c r="J7" s="3">
        <f t="shared" ref="J7:J70" si="0">+J6+F7</f>
        <v>43181</v>
      </c>
      <c r="K7" s="3"/>
      <c r="L7" s="4" t="e">
        <f t="shared" ref="L7:L70" si="1">+F7/J6</f>
        <v>#DIV/0!</v>
      </c>
      <c r="M7" s="3"/>
      <c r="N7" s="3"/>
      <c r="O7" s="3"/>
      <c r="P7" s="5">
        <v>475695</v>
      </c>
      <c r="R7" s="7"/>
      <c r="Z7" s="7"/>
      <c r="AA7" s="7"/>
      <c r="AB7" s="7"/>
    </row>
    <row r="8" spans="4:28" x14ac:dyDescent="0.3">
      <c r="D8" s="6">
        <f t="shared" ref="D8:D71" si="2">1+D7</f>
        <v>44305</v>
      </c>
      <c r="F8" s="2">
        <v>51650</v>
      </c>
      <c r="G8" s="3"/>
      <c r="H8" s="3"/>
      <c r="I8" s="3"/>
      <c r="J8" s="3">
        <f t="shared" si="0"/>
        <v>94831</v>
      </c>
      <c r="K8" s="3"/>
      <c r="L8" s="4">
        <f t="shared" si="1"/>
        <v>1.1961279266343994</v>
      </c>
      <c r="M8" s="3"/>
      <c r="N8" s="3"/>
      <c r="O8" s="3"/>
      <c r="P8" s="3">
        <f>+'[1]Main Table'!$N$405</f>
        <v>470823</v>
      </c>
      <c r="R8" s="7"/>
      <c r="Z8" s="7"/>
      <c r="AA8" s="7"/>
      <c r="AB8" s="7"/>
    </row>
    <row r="9" spans="4:28" x14ac:dyDescent="0.3">
      <c r="D9" s="6">
        <f t="shared" si="2"/>
        <v>44306</v>
      </c>
      <c r="F9" s="2">
        <v>60317</v>
      </c>
      <c r="G9" s="3"/>
      <c r="H9" s="3"/>
      <c r="I9" s="3"/>
      <c r="J9" s="3">
        <f t="shared" si="0"/>
        <v>155148</v>
      </c>
      <c r="K9" s="3"/>
      <c r="L9" s="4">
        <f t="shared" si="1"/>
        <v>0.63604728411595368</v>
      </c>
      <c r="M9" s="3"/>
      <c r="N9" s="3"/>
      <c r="O9" s="3"/>
      <c r="P9" s="3">
        <f>+'[1]Main Table'!$N406</f>
        <v>453420</v>
      </c>
      <c r="R9" s="7"/>
      <c r="Z9" s="7"/>
      <c r="AA9" s="7"/>
      <c r="AB9" s="7"/>
    </row>
    <row r="10" spans="4:28" x14ac:dyDescent="0.3">
      <c r="D10" s="6">
        <f t="shared" si="2"/>
        <v>44307</v>
      </c>
      <c r="F10" s="2">
        <v>65057</v>
      </c>
      <c r="G10" s="3"/>
      <c r="H10" s="3"/>
      <c r="I10" s="3"/>
      <c r="J10" s="3">
        <f t="shared" si="0"/>
        <v>220205</v>
      </c>
      <c r="K10" s="3"/>
      <c r="L10" s="4">
        <f t="shared" si="1"/>
        <v>0.41932219558099365</v>
      </c>
      <c r="M10" s="3"/>
      <c r="N10" s="3"/>
      <c r="O10" s="3"/>
      <c r="P10" s="3">
        <f>+'[1]Main Table'!$N407</f>
        <v>440038</v>
      </c>
      <c r="R10" s="7"/>
      <c r="Z10" s="7"/>
      <c r="AA10" s="7"/>
      <c r="AB10" s="7"/>
    </row>
    <row r="11" spans="4:28" x14ac:dyDescent="0.3">
      <c r="D11" s="6">
        <f t="shared" si="2"/>
        <v>44308</v>
      </c>
      <c r="F11" s="2">
        <v>67070</v>
      </c>
      <c r="G11" s="3"/>
      <c r="H11" s="3"/>
      <c r="I11" s="3"/>
      <c r="J11" s="3">
        <f t="shared" si="0"/>
        <v>287275</v>
      </c>
      <c r="K11" s="3"/>
      <c r="L11" s="4">
        <f t="shared" si="1"/>
        <v>0.30457982334642719</v>
      </c>
      <c r="M11" s="3"/>
      <c r="N11" s="3"/>
      <c r="O11" s="3"/>
      <c r="P11" s="3">
        <f>+'[1]Main Table'!$N408</f>
        <v>432629</v>
      </c>
      <c r="R11" s="7"/>
      <c r="Z11" s="7"/>
      <c r="AA11" s="7"/>
      <c r="AB11" s="7"/>
    </row>
    <row r="12" spans="4:28" x14ac:dyDescent="0.3">
      <c r="D12" s="6">
        <f t="shared" si="2"/>
        <v>44309</v>
      </c>
      <c r="F12" s="2">
        <v>66515</v>
      </c>
      <c r="G12" s="3"/>
      <c r="H12" s="3"/>
      <c r="I12" s="3"/>
      <c r="J12" s="3">
        <f t="shared" si="0"/>
        <v>353790</v>
      </c>
      <c r="K12" s="3"/>
      <c r="L12" s="4">
        <f t="shared" si="1"/>
        <v>0.23153772517622487</v>
      </c>
      <c r="M12" s="3"/>
      <c r="N12" s="3"/>
      <c r="O12" s="3"/>
      <c r="P12" s="3">
        <f>+'[1]Main Table'!$N409</f>
        <v>417371</v>
      </c>
      <c r="R12" s="7"/>
      <c r="Z12" s="7"/>
      <c r="AA12" s="7"/>
      <c r="AB12" s="7"/>
    </row>
    <row r="13" spans="4:28" x14ac:dyDescent="0.3">
      <c r="D13" s="6">
        <f t="shared" si="2"/>
        <v>44310</v>
      </c>
      <c r="F13" s="2">
        <v>53280</v>
      </c>
      <c r="G13" s="3"/>
      <c r="H13" s="3"/>
      <c r="I13" s="3"/>
      <c r="J13" s="3">
        <f t="shared" si="0"/>
        <v>407070</v>
      </c>
      <c r="K13" s="3"/>
      <c r="L13" s="4">
        <f t="shared" si="1"/>
        <v>0.15059781226151106</v>
      </c>
      <c r="M13" s="3"/>
      <c r="N13" s="3"/>
      <c r="O13" s="3"/>
      <c r="P13" s="3">
        <f>+'[1]Main Table'!$N410</f>
        <v>407070</v>
      </c>
      <c r="R13" s="7"/>
      <c r="Z13" s="7"/>
      <c r="AA13" s="7"/>
      <c r="AB13" s="7"/>
    </row>
    <row r="14" spans="4:28" x14ac:dyDescent="0.3">
      <c r="D14" s="1">
        <f>1+D13</f>
        <v>44311</v>
      </c>
      <c r="F14" s="2">
        <v>34736</v>
      </c>
      <c r="G14" s="3"/>
      <c r="H14" s="3"/>
      <c r="I14" s="3"/>
      <c r="J14" s="3">
        <f>+J13+F14</f>
        <v>441806</v>
      </c>
      <c r="K14" s="3"/>
      <c r="L14" s="4">
        <f>+F14/J13</f>
        <v>8.5331761122165714E-2</v>
      </c>
      <c r="M14" s="3"/>
      <c r="N14" s="3"/>
      <c r="O14" s="3"/>
      <c r="P14" s="5">
        <f t="shared" ref="P14:P19" si="3">SUM(F8:F14)</f>
        <v>398625</v>
      </c>
      <c r="R14" s="7"/>
      <c r="Z14" s="7"/>
      <c r="AA14" s="7"/>
      <c r="AB14" s="7"/>
    </row>
    <row r="15" spans="4:28" x14ac:dyDescent="0.3">
      <c r="D15" s="6">
        <f t="shared" si="2"/>
        <v>44312</v>
      </c>
      <c r="F15" s="2">
        <v>47456</v>
      </c>
      <c r="G15" s="3"/>
      <c r="H15" s="3"/>
      <c r="I15" s="3"/>
      <c r="J15" s="3">
        <f t="shared" si="0"/>
        <v>489262</v>
      </c>
      <c r="K15" s="3"/>
      <c r="L15" s="4">
        <f t="shared" si="1"/>
        <v>0.10741366119971209</v>
      </c>
      <c r="M15" s="3"/>
      <c r="N15" s="3"/>
      <c r="O15" s="3"/>
      <c r="P15" s="3">
        <f t="shared" si="3"/>
        <v>394431</v>
      </c>
      <c r="R15" s="7"/>
      <c r="Z15" s="7"/>
      <c r="AA15" s="7"/>
      <c r="AB15" s="7"/>
    </row>
    <row r="16" spans="4:28" x14ac:dyDescent="0.3">
      <c r="D16" s="6">
        <f t="shared" si="2"/>
        <v>44313</v>
      </c>
      <c r="F16" s="2">
        <v>52046</v>
      </c>
      <c r="G16" s="3"/>
      <c r="H16" s="3"/>
      <c r="I16" s="3"/>
      <c r="J16" s="3">
        <f t="shared" si="0"/>
        <v>541308</v>
      </c>
      <c r="K16" s="3"/>
      <c r="L16" s="4">
        <f t="shared" si="1"/>
        <v>0.10637654262951139</v>
      </c>
      <c r="M16" s="3"/>
      <c r="N16" s="3"/>
      <c r="O16" s="3"/>
      <c r="P16" s="3">
        <f t="shared" si="3"/>
        <v>386160</v>
      </c>
      <c r="R16" s="7"/>
      <c r="Z16" s="7"/>
      <c r="AA16" s="7"/>
      <c r="AB16" s="7"/>
    </row>
    <row r="17" spans="4:28" x14ac:dyDescent="0.3">
      <c r="D17" s="6">
        <f t="shared" si="2"/>
        <v>44314</v>
      </c>
      <c r="F17" s="2">
        <v>56604</v>
      </c>
      <c r="G17" s="3"/>
      <c r="H17" s="3"/>
      <c r="I17" s="3"/>
      <c r="J17" s="3">
        <f t="shared" si="0"/>
        <v>597912</v>
      </c>
      <c r="K17" s="3"/>
      <c r="L17" s="4">
        <f t="shared" si="1"/>
        <v>0.10456893302888559</v>
      </c>
      <c r="M17" s="3"/>
      <c r="N17" s="3"/>
      <c r="O17" s="3"/>
      <c r="P17" s="3">
        <f t="shared" si="3"/>
        <v>377707</v>
      </c>
      <c r="R17" s="7"/>
      <c r="Z17" s="7"/>
      <c r="AA17" s="7"/>
      <c r="AB17" s="7"/>
    </row>
    <row r="18" spans="4:28" x14ac:dyDescent="0.3">
      <c r="D18" s="6">
        <f t="shared" si="2"/>
        <v>44315</v>
      </c>
      <c r="F18" s="2">
        <v>59269</v>
      </c>
      <c r="G18" s="3"/>
      <c r="H18" s="3"/>
      <c r="I18" s="3"/>
      <c r="J18" s="3">
        <f t="shared" si="0"/>
        <v>657181</v>
      </c>
      <c r="K18" s="3"/>
      <c r="L18" s="4">
        <f t="shared" si="1"/>
        <v>9.9126627329774286E-2</v>
      </c>
      <c r="M18" s="3"/>
      <c r="N18" s="3"/>
      <c r="O18" s="3"/>
      <c r="P18" s="3">
        <f t="shared" si="3"/>
        <v>369906</v>
      </c>
      <c r="R18" s="7"/>
      <c r="Z18" s="7"/>
      <c r="AA18" s="7"/>
      <c r="AB18" s="7"/>
    </row>
    <row r="19" spans="4:28" x14ac:dyDescent="0.3">
      <c r="D19" s="6">
        <f t="shared" si="2"/>
        <v>44316</v>
      </c>
      <c r="F19" s="2">
        <v>59906</v>
      </c>
      <c r="G19" s="3"/>
      <c r="H19" s="3"/>
      <c r="I19" s="3"/>
      <c r="J19" s="3">
        <f t="shared" si="0"/>
        <v>717087</v>
      </c>
      <c r="K19" s="3"/>
      <c r="L19" s="4">
        <f t="shared" si="1"/>
        <v>9.1156013335747688E-2</v>
      </c>
      <c r="M19" s="3"/>
      <c r="N19" s="3"/>
      <c r="O19" s="3"/>
      <c r="P19" s="3">
        <f t="shared" si="3"/>
        <v>363297</v>
      </c>
      <c r="R19" s="7"/>
      <c r="Z19" s="7"/>
      <c r="AA19" s="7"/>
      <c r="AB19" s="7"/>
    </row>
    <row r="20" spans="4:28" x14ac:dyDescent="0.3">
      <c r="D20" s="6">
        <f t="shared" si="2"/>
        <v>44317</v>
      </c>
      <c r="F20" s="2">
        <v>42034</v>
      </c>
      <c r="G20" s="3"/>
      <c r="H20" s="3"/>
      <c r="I20" s="3"/>
      <c r="J20" s="3">
        <f t="shared" si="0"/>
        <v>759121</v>
      </c>
      <c r="K20" s="3"/>
      <c r="L20" s="4">
        <f t="shared" si="1"/>
        <v>5.8617713052948946E-2</v>
      </c>
      <c r="M20" s="3"/>
      <c r="N20" s="3"/>
      <c r="O20" s="3"/>
      <c r="P20" s="3">
        <f t="shared" ref="P20:P28" si="4">SUM(F14:F20)</f>
        <v>352051</v>
      </c>
      <c r="R20" s="7"/>
      <c r="Z20" s="7"/>
      <c r="AA20" s="7"/>
      <c r="AB20" s="7"/>
    </row>
    <row r="21" spans="4:28" x14ac:dyDescent="0.3">
      <c r="D21" s="1">
        <f t="shared" si="2"/>
        <v>44318</v>
      </c>
      <c r="F21" s="2">
        <v>30701</v>
      </c>
      <c r="G21" s="3"/>
      <c r="H21" s="3"/>
      <c r="I21" s="3"/>
      <c r="J21" s="3">
        <f t="shared" si="0"/>
        <v>789822</v>
      </c>
      <c r="K21" s="3"/>
      <c r="L21" s="4">
        <f t="shared" si="1"/>
        <v>4.0442827954963699E-2</v>
      </c>
      <c r="M21" s="3"/>
      <c r="N21" s="3"/>
      <c r="O21" s="3"/>
      <c r="P21" s="5">
        <f t="shared" si="4"/>
        <v>348016</v>
      </c>
      <c r="R21" s="7"/>
      <c r="Z21" s="7"/>
      <c r="AA21" s="7"/>
      <c r="AB21" s="7"/>
    </row>
    <row r="22" spans="4:28" x14ac:dyDescent="0.3">
      <c r="D22" s="6">
        <f t="shared" si="2"/>
        <v>44319</v>
      </c>
      <c r="F22" s="2">
        <v>40454</v>
      </c>
      <c r="G22" s="3"/>
      <c r="H22" s="3"/>
      <c r="I22" s="3"/>
      <c r="J22" s="3">
        <f t="shared" si="0"/>
        <v>830276</v>
      </c>
      <c r="K22" s="3"/>
      <c r="L22" s="4">
        <f t="shared" si="1"/>
        <v>5.1219135450772453E-2</v>
      </c>
      <c r="M22" s="3"/>
      <c r="N22" s="3"/>
      <c r="O22" s="3"/>
      <c r="P22" s="3">
        <f t="shared" si="4"/>
        <v>341014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4:28" x14ac:dyDescent="0.3">
      <c r="D23" s="6">
        <f t="shared" si="2"/>
        <v>44320</v>
      </c>
      <c r="F23" s="2">
        <v>42354</v>
      </c>
      <c r="G23" s="3"/>
      <c r="H23" s="3"/>
      <c r="I23" s="3"/>
      <c r="J23" s="3">
        <f t="shared" si="0"/>
        <v>872630</v>
      </c>
      <c r="K23" s="3"/>
      <c r="L23" s="4">
        <f t="shared" si="1"/>
        <v>5.101195265188925E-2</v>
      </c>
      <c r="M23" s="3"/>
      <c r="N23" s="3"/>
      <c r="O23" s="3"/>
      <c r="P23" s="3">
        <f t="shared" si="4"/>
        <v>331322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4:28" x14ac:dyDescent="0.3">
      <c r="D24" s="6">
        <f t="shared" si="2"/>
        <v>44321</v>
      </c>
      <c r="F24" s="2">
        <v>46129</v>
      </c>
      <c r="G24" s="3"/>
      <c r="H24" s="3"/>
      <c r="I24" s="3"/>
      <c r="J24" s="3">
        <f t="shared" si="0"/>
        <v>918759</v>
      </c>
      <c r="K24" s="3"/>
      <c r="L24" s="4">
        <f t="shared" si="1"/>
        <v>5.2862037747957322E-2</v>
      </c>
      <c r="M24" s="3"/>
      <c r="N24" s="3"/>
      <c r="O24" s="3"/>
      <c r="P24" s="3">
        <f t="shared" si="4"/>
        <v>320847</v>
      </c>
      <c r="Q24" s="8"/>
      <c r="R24" s="19"/>
      <c r="S24" s="19"/>
      <c r="T24" s="19"/>
      <c r="U24" s="19"/>
      <c r="V24" s="19"/>
      <c r="W24" s="19"/>
      <c r="X24" s="19"/>
      <c r="Y24" s="19"/>
      <c r="Z24" s="7"/>
      <c r="AA24" s="7"/>
      <c r="AB24" s="7"/>
    </row>
    <row r="25" spans="4:28" x14ac:dyDescent="0.3">
      <c r="D25" s="6">
        <f t="shared" si="2"/>
        <v>44322</v>
      </c>
      <c r="F25" s="2">
        <v>47819</v>
      </c>
      <c r="G25" s="3"/>
      <c r="H25" s="3"/>
      <c r="I25" s="3"/>
      <c r="J25" s="3">
        <f t="shared" si="0"/>
        <v>966578</v>
      </c>
      <c r="K25" s="3"/>
      <c r="L25" s="4">
        <f t="shared" si="1"/>
        <v>5.2047381304564093E-2</v>
      </c>
      <c r="M25" s="3"/>
      <c r="N25" s="3"/>
      <c r="O25" s="3"/>
      <c r="P25" s="3">
        <f t="shared" si="4"/>
        <v>309397</v>
      </c>
      <c r="Q25" s="9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4:28" x14ac:dyDescent="0.3">
      <c r="D26" s="6">
        <f t="shared" si="2"/>
        <v>44323</v>
      </c>
      <c r="F26" s="2">
        <v>49491</v>
      </c>
      <c r="G26" s="3"/>
      <c r="H26" s="3"/>
      <c r="I26" s="3"/>
      <c r="J26" s="3">
        <f t="shared" si="0"/>
        <v>1016069</v>
      </c>
      <c r="K26" s="3"/>
      <c r="L26" s="4">
        <f t="shared" si="1"/>
        <v>5.1202282692136586E-2</v>
      </c>
      <c r="M26" s="3"/>
      <c r="N26" s="3"/>
      <c r="O26" s="3"/>
      <c r="P26" s="3">
        <f t="shared" si="4"/>
        <v>298982</v>
      </c>
      <c r="Q26" s="9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4:28" x14ac:dyDescent="0.3">
      <c r="D27" s="6">
        <f t="shared" si="2"/>
        <v>44324</v>
      </c>
      <c r="F27" s="2">
        <v>35755</v>
      </c>
      <c r="G27" s="3"/>
      <c r="H27" s="3"/>
      <c r="I27" s="3"/>
      <c r="J27" s="3">
        <f t="shared" si="0"/>
        <v>1051824</v>
      </c>
      <c r="K27" s="3"/>
      <c r="L27" s="4">
        <f t="shared" si="1"/>
        <v>3.518953929309919E-2</v>
      </c>
      <c r="M27" s="3"/>
      <c r="N27" s="3"/>
      <c r="O27" s="3"/>
      <c r="P27" s="3">
        <f t="shared" si="4"/>
        <v>292703</v>
      </c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4:28" x14ac:dyDescent="0.3">
      <c r="D28" s="1">
        <f t="shared" si="2"/>
        <v>44325</v>
      </c>
      <c r="F28" s="2">
        <v>22200</v>
      </c>
      <c r="G28" s="3"/>
      <c r="H28" s="3"/>
      <c r="I28" s="3"/>
      <c r="J28" s="3">
        <f t="shared" si="0"/>
        <v>1074024</v>
      </c>
      <c r="K28" s="3"/>
      <c r="L28" s="4">
        <f t="shared" si="1"/>
        <v>2.1106192671017203E-2</v>
      </c>
      <c r="M28" s="3"/>
      <c r="N28" s="3"/>
      <c r="O28" s="3"/>
      <c r="P28" s="5">
        <f t="shared" si="4"/>
        <v>284202</v>
      </c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4:28" x14ac:dyDescent="0.3">
      <c r="D29" s="6">
        <f t="shared" si="2"/>
        <v>44326</v>
      </c>
      <c r="F29" s="2">
        <v>30152</v>
      </c>
      <c r="G29" s="3"/>
      <c r="H29" s="3"/>
      <c r="I29" s="3"/>
      <c r="J29" s="3">
        <f t="shared" si="0"/>
        <v>1104176</v>
      </c>
      <c r="K29" s="3"/>
      <c r="L29" s="4">
        <f t="shared" si="1"/>
        <v>2.807386054687791E-2</v>
      </c>
      <c r="M29" s="3"/>
      <c r="N29" s="3"/>
      <c r="O29" s="3"/>
      <c r="P29" s="3">
        <f t="shared" ref="P29:P35" si="5">SUM(F23:F29)</f>
        <v>273900</v>
      </c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4:28" x14ac:dyDescent="0.3">
      <c r="D30" s="6">
        <f t="shared" si="2"/>
        <v>44327</v>
      </c>
      <c r="F30" s="2">
        <v>34904</v>
      </c>
      <c r="G30" s="3"/>
      <c r="H30" s="3"/>
      <c r="I30" s="3"/>
      <c r="J30" s="3">
        <f t="shared" si="0"/>
        <v>1139080</v>
      </c>
      <c r="K30" s="3"/>
      <c r="L30" s="4">
        <f t="shared" si="1"/>
        <v>3.1610902609728882E-2</v>
      </c>
      <c r="M30" s="3"/>
      <c r="N30" s="3"/>
      <c r="O30" s="3"/>
      <c r="P30" s="3">
        <f t="shared" si="5"/>
        <v>266450</v>
      </c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4:28" x14ac:dyDescent="0.3">
      <c r="D31" s="6">
        <f t="shared" si="2"/>
        <v>44328</v>
      </c>
      <c r="F31" s="2">
        <v>35816</v>
      </c>
      <c r="G31" s="3"/>
      <c r="H31" s="3"/>
      <c r="I31" s="3"/>
      <c r="J31" s="3">
        <f t="shared" si="0"/>
        <v>1174896</v>
      </c>
      <c r="K31" s="3"/>
      <c r="L31" s="4">
        <f t="shared" si="1"/>
        <v>3.1442918846788639E-2</v>
      </c>
      <c r="M31" s="3"/>
      <c r="N31" s="3"/>
      <c r="O31" s="3"/>
      <c r="P31" s="3">
        <f t="shared" si="5"/>
        <v>256137</v>
      </c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4:28" x14ac:dyDescent="0.3">
      <c r="D32" s="6">
        <f t="shared" si="2"/>
        <v>44329</v>
      </c>
      <c r="F32" s="2">
        <v>39825</v>
      </c>
      <c r="G32" s="3"/>
      <c r="H32" s="3"/>
      <c r="I32" s="3"/>
      <c r="J32" s="3">
        <f t="shared" si="0"/>
        <v>1214721</v>
      </c>
      <c r="K32" s="3"/>
      <c r="L32" s="4">
        <f t="shared" si="1"/>
        <v>3.3896617232503985E-2</v>
      </c>
      <c r="M32" s="3"/>
      <c r="N32" s="3"/>
      <c r="O32" s="3"/>
      <c r="P32" s="3">
        <f t="shared" si="5"/>
        <v>248143</v>
      </c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4:26" x14ac:dyDescent="0.3">
      <c r="D33" s="6">
        <f t="shared" si="2"/>
        <v>44330</v>
      </c>
      <c r="F33" s="2">
        <v>39095</v>
      </c>
      <c r="G33" s="3"/>
      <c r="H33" s="3"/>
      <c r="I33" s="3"/>
      <c r="J33" s="3">
        <f t="shared" si="0"/>
        <v>1253816</v>
      </c>
      <c r="K33" s="3"/>
      <c r="L33" s="4">
        <f t="shared" si="1"/>
        <v>3.2184345211781144E-2</v>
      </c>
      <c r="M33" s="3"/>
      <c r="N33" s="3"/>
      <c r="O33" s="3"/>
      <c r="P33" s="3">
        <f t="shared" si="5"/>
        <v>237747</v>
      </c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4:26" x14ac:dyDescent="0.3">
      <c r="D34" s="6">
        <f t="shared" si="2"/>
        <v>44331</v>
      </c>
      <c r="F34" s="2">
        <v>25642</v>
      </c>
      <c r="G34" s="3"/>
      <c r="H34" s="3"/>
      <c r="I34" s="3"/>
      <c r="J34" s="3">
        <f t="shared" si="0"/>
        <v>1279458</v>
      </c>
      <c r="K34" s="3"/>
      <c r="L34" s="4">
        <f t="shared" si="1"/>
        <v>2.0451166678364288E-2</v>
      </c>
      <c r="M34" s="3"/>
      <c r="N34" s="3"/>
      <c r="O34" s="3"/>
      <c r="P34" s="3">
        <f t="shared" si="5"/>
        <v>227634</v>
      </c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4:26" x14ac:dyDescent="0.3">
      <c r="D35" s="1">
        <f t="shared" si="2"/>
        <v>44332</v>
      </c>
      <c r="F35" s="2">
        <v>17834</v>
      </c>
      <c r="G35" s="3"/>
      <c r="H35" s="3"/>
      <c r="I35" s="3"/>
      <c r="J35" s="3">
        <f t="shared" si="0"/>
        <v>1297292</v>
      </c>
      <c r="K35" s="3"/>
      <c r="L35" s="4">
        <f t="shared" si="1"/>
        <v>1.3938714674494982E-2</v>
      </c>
      <c r="M35" s="3"/>
      <c r="N35" s="3"/>
      <c r="O35" s="3"/>
      <c r="P35" s="5">
        <f t="shared" si="5"/>
        <v>223268</v>
      </c>
      <c r="Q35" s="10">
        <f>+$P$7-P35</f>
        <v>252427</v>
      </c>
      <c r="R35" s="11">
        <f>+Q35/P$7</f>
        <v>0.53064884011814295</v>
      </c>
      <c r="S35" s="9"/>
      <c r="T35" s="9"/>
      <c r="U35" s="9"/>
      <c r="V35" s="9"/>
      <c r="W35" s="9"/>
      <c r="X35" s="9"/>
      <c r="Y35" s="9"/>
      <c r="Z35" s="9"/>
    </row>
    <row r="36" spans="4:26" x14ac:dyDescent="0.3">
      <c r="D36" s="6">
        <f t="shared" si="2"/>
        <v>44333</v>
      </c>
      <c r="F36" s="2">
        <v>25030</v>
      </c>
      <c r="G36" s="3"/>
      <c r="H36" s="3"/>
      <c r="I36" s="3"/>
      <c r="J36" s="3">
        <f t="shared" si="0"/>
        <v>1322322</v>
      </c>
      <c r="K36" s="3"/>
      <c r="L36" s="4">
        <f t="shared" si="1"/>
        <v>1.9294037117318228E-2</v>
      </c>
      <c r="M36" s="3"/>
      <c r="N36" s="3"/>
      <c r="O36" s="3"/>
      <c r="P36" s="3">
        <f t="shared" ref="P36:P42" si="6">SUM(F30:F36)</f>
        <v>218146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4:26" x14ac:dyDescent="0.3">
      <c r="D37" s="6">
        <f t="shared" si="2"/>
        <v>44334</v>
      </c>
      <c r="F37" s="2">
        <v>27506</v>
      </c>
      <c r="G37" s="3"/>
      <c r="H37" s="3"/>
      <c r="I37" s="3"/>
      <c r="J37" s="3">
        <f t="shared" si="0"/>
        <v>1349828</v>
      </c>
      <c r="K37" s="3"/>
      <c r="L37" s="4">
        <f t="shared" si="1"/>
        <v>2.0801287432259313E-2</v>
      </c>
      <c r="M37" s="3"/>
      <c r="N37" s="3"/>
      <c r="O37" s="3"/>
      <c r="P37" s="3">
        <f t="shared" si="6"/>
        <v>210748</v>
      </c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4:26" x14ac:dyDescent="0.3">
      <c r="D38" s="6">
        <f t="shared" si="2"/>
        <v>44335</v>
      </c>
      <c r="F38" s="2">
        <v>28541</v>
      </c>
      <c r="G38" s="3"/>
      <c r="H38" s="3"/>
      <c r="I38" s="3"/>
      <c r="J38" s="3">
        <f t="shared" si="0"/>
        <v>1378369</v>
      </c>
      <c r="K38" s="3"/>
      <c r="L38" s="4">
        <f t="shared" si="1"/>
        <v>2.1144175406051735E-2</v>
      </c>
      <c r="M38" s="3"/>
      <c r="N38" s="3"/>
      <c r="O38" s="3"/>
      <c r="P38" s="3">
        <f t="shared" si="6"/>
        <v>203473</v>
      </c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4:26" x14ac:dyDescent="0.3">
      <c r="D39" s="6">
        <f t="shared" si="2"/>
        <v>44336</v>
      </c>
      <c r="F39" s="2">
        <v>30214</v>
      </c>
      <c r="G39" s="3"/>
      <c r="H39" s="3"/>
      <c r="I39" s="3"/>
      <c r="J39" s="3">
        <f t="shared" si="0"/>
        <v>1408583</v>
      </c>
      <c r="K39" s="3"/>
      <c r="L39" s="4">
        <f t="shared" si="1"/>
        <v>2.1920109927022445E-2</v>
      </c>
      <c r="M39" s="3"/>
      <c r="N39" s="3"/>
      <c r="O39" s="3"/>
      <c r="P39" s="3">
        <f t="shared" si="6"/>
        <v>193862</v>
      </c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4:26" x14ac:dyDescent="0.3">
      <c r="D40" s="6">
        <f t="shared" si="2"/>
        <v>44337</v>
      </c>
      <c r="F40" s="2">
        <v>29014</v>
      </c>
      <c r="G40" s="3"/>
      <c r="H40" s="3"/>
      <c r="I40" s="3"/>
      <c r="J40" s="3">
        <f t="shared" si="0"/>
        <v>1437597</v>
      </c>
      <c r="K40" s="3"/>
      <c r="L40" s="4">
        <f t="shared" si="1"/>
        <v>2.0598005229368804E-2</v>
      </c>
      <c r="M40" s="3"/>
      <c r="N40" s="3"/>
      <c r="O40" s="3"/>
      <c r="P40" s="3">
        <f t="shared" si="6"/>
        <v>183781</v>
      </c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4:26" x14ac:dyDescent="0.3">
      <c r="D41" s="6">
        <f t="shared" si="2"/>
        <v>44338</v>
      </c>
      <c r="F41" s="2">
        <v>19639</v>
      </c>
      <c r="G41" s="3"/>
      <c r="H41" s="3"/>
      <c r="I41" s="3"/>
      <c r="J41" s="3">
        <f t="shared" si="0"/>
        <v>1457236</v>
      </c>
      <c r="K41" s="3"/>
      <c r="L41" s="4">
        <f t="shared" si="1"/>
        <v>1.3660991223548741E-2</v>
      </c>
      <c r="M41" s="3"/>
      <c r="N41" s="3"/>
      <c r="O41" s="3"/>
      <c r="P41" s="3">
        <f t="shared" si="6"/>
        <v>177778</v>
      </c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4:26" x14ac:dyDescent="0.3">
      <c r="D42" s="1">
        <f t="shared" si="2"/>
        <v>44339</v>
      </c>
      <c r="F42" s="2">
        <v>13541</v>
      </c>
      <c r="G42" s="3"/>
      <c r="H42" s="3"/>
      <c r="I42" s="3"/>
      <c r="J42" s="3">
        <f t="shared" si="0"/>
        <v>1470777</v>
      </c>
      <c r="K42" s="3"/>
      <c r="L42" s="4">
        <f t="shared" si="1"/>
        <v>9.2922491621123832E-3</v>
      </c>
      <c r="M42" s="3"/>
      <c r="N42" s="3"/>
      <c r="O42" s="3"/>
      <c r="P42" s="12">
        <f t="shared" si="6"/>
        <v>173485</v>
      </c>
      <c r="Q42" s="10">
        <f>+$P$7-P42</f>
        <v>302210</v>
      </c>
      <c r="R42" s="11">
        <f>+Q42/P$7</f>
        <v>0.63530203176405053</v>
      </c>
    </row>
    <row r="43" spans="4:26" x14ac:dyDescent="0.3">
      <c r="D43" s="6">
        <f t="shared" si="2"/>
        <v>44340</v>
      </c>
      <c r="F43" s="2">
        <v>20366</v>
      </c>
      <c r="G43" s="3"/>
      <c r="H43" s="3"/>
      <c r="I43" s="3"/>
      <c r="J43" s="3">
        <f t="shared" si="0"/>
        <v>1491143</v>
      </c>
      <c r="K43" s="3"/>
      <c r="L43" s="4">
        <f t="shared" si="1"/>
        <v>1.3847102585912072E-2</v>
      </c>
      <c r="M43" s="3"/>
      <c r="N43" s="3"/>
      <c r="O43" s="3"/>
      <c r="P43" s="3">
        <f t="shared" ref="P43:P56" si="7">SUM(F37:F43)</f>
        <v>168821</v>
      </c>
      <c r="Q43" s="13"/>
      <c r="R43" s="13"/>
      <c r="S43" s="13"/>
      <c r="T43" s="13"/>
      <c r="U43" s="14"/>
      <c r="V43" s="13"/>
      <c r="W43" s="9"/>
    </row>
    <row r="44" spans="4:26" x14ac:dyDescent="0.3">
      <c r="D44" s="6">
        <f t="shared" si="2"/>
        <v>44341</v>
      </c>
      <c r="F44" s="2">
        <v>22738</v>
      </c>
      <c r="G44" s="3"/>
      <c r="H44" s="3"/>
      <c r="I44" s="3"/>
      <c r="J44" s="3">
        <f t="shared" si="0"/>
        <v>1513881</v>
      </c>
      <c r="K44" s="3"/>
      <c r="L44" s="4">
        <f t="shared" si="1"/>
        <v>1.5248705187899484E-2</v>
      </c>
      <c r="M44" s="3"/>
      <c r="N44" s="3"/>
      <c r="O44" s="3"/>
      <c r="P44" s="3">
        <f t="shared" si="7"/>
        <v>164053</v>
      </c>
      <c r="Q44" s="13"/>
      <c r="R44" s="13"/>
      <c r="S44" s="13"/>
      <c r="T44" s="13"/>
      <c r="U44" s="14"/>
      <c r="V44" s="13"/>
      <c r="W44" s="9"/>
    </row>
    <row r="45" spans="4:26" x14ac:dyDescent="0.3">
      <c r="D45" s="6">
        <f t="shared" si="2"/>
        <v>44342</v>
      </c>
      <c r="F45" s="2">
        <v>23500</v>
      </c>
      <c r="G45" s="3"/>
      <c r="H45" s="3"/>
      <c r="I45" s="3"/>
      <c r="J45" s="3">
        <f t="shared" si="0"/>
        <v>1537381</v>
      </c>
      <c r="K45" s="3"/>
      <c r="L45" s="4">
        <f t="shared" si="1"/>
        <v>1.5523016670398796E-2</v>
      </c>
      <c r="M45" s="3"/>
      <c r="N45" s="3"/>
      <c r="O45" s="3"/>
      <c r="P45" s="3">
        <f t="shared" si="7"/>
        <v>159012</v>
      </c>
      <c r="Q45" s="13"/>
      <c r="R45" s="13"/>
      <c r="S45" s="13"/>
      <c r="T45" s="13"/>
      <c r="U45" s="14"/>
      <c r="V45" s="13"/>
      <c r="W45" s="9"/>
    </row>
    <row r="46" spans="4:26" x14ac:dyDescent="0.3">
      <c r="D46" s="6">
        <f t="shared" si="2"/>
        <v>44343</v>
      </c>
      <c r="F46" s="2">
        <v>24393</v>
      </c>
      <c r="G46" s="3"/>
      <c r="H46" s="3"/>
      <c r="I46" s="3"/>
      <c r="J46" s="3">
        <f t="shared" si="0"/>
        <v>1561774</v>
      </c>
      <c r="K46" s="3"/>
      <c r="L46" s="4">
        <f t="shared" si="1"/>
        <v>1.5866593902227229E-2</v>
      </c>
      <c r="M46" s="3"/>
      <c r="N46" s="3"/>
      <c r="O46" s="3"/>
      <c r="P46" s="3">
        <f t="shared" si="7"/>
        <v>153191</v>
      </c>
      <c r="Q46" s="13"/>
      <c r="R46" s="13"/>
      <c r="S46" s="13"/>
      <c r="T46" s="13"/>
      <c r="U46" s="14"/>
      <c r="V46" s="13"/>
      <c r="W46" s="9"/>
    </row>
    <row r="47" spans="4:26" x14ac:dyDescent="0.3">
      <c r="D47" s="6">
        <f t="shared" si="2"/>
        <v>44344</v>
      </c>
      <c r="F47" s="2">
        <v>22813</v>
      </c>
      <c r="G47" s="3"/>
      <c r="H47" s="3"/>
      <c r="I47" s="3"/>
      <c r="J47" s="3">
        <f t="shared" si="0"/>
        <v>1584587</v>
      </c>
      <c r="K47" s="3"/>
      <c r="L47" s="4">
        <f t="shared" si="1"/>
        <v>1.4607107046217954E-2</v>
      </c>
      <c r="M47" s="3"/>
      <c r="N47" s="3"/>
      <c r="O47" s="3"/>
      <c r="P47" s="3">
        <f t="shared" si="7"/>
        <v>146990</v>
      </c>
      <c r="Q47" s="13"/>
      <c r="R47" s="13"/>
      <c r="S47" s="13"/>
      <c r="T47" s="13"/>
      <c r="U47" s="14"/>
      <c r="V47" s="13"/>
      <c r="W47" s="9"/>
    </row>
    <row r="48" spans="4:26" x14ac:dyDescent="0.3">
      <c r="D48" s="6">
        <f t="shared" si="2"/>
        <v>44345</v>
      </c>
      <c r="F48" s="2">
        <v>12661</v>
      </c>
      <c r="G48" s="3"/>
      <c r="H48" s="3"/>
      <c r="I48" s="3"/>
      <c r="J48" s="3">
        <f t="shared" si="0"/>
        <v>1597248</v>
      </c>
      <c r="K48" s="3"/>
      <c r="L48" s="4">
        <f t="shared" si="1"/>
        <v>7.9900945798495136E-3</v>
      </c>
      <c r="M48" s="3"/>
      <c r="N48" s="3"/>
      <c r="O48" s="3"/>
      <c r="P48" s="3">
        <f t="shared" si="7"/>
        <v>140012</v>
      </c>
      <c r="Q48" s="13"/>
      <c r="R48" s="13"/>
      <c r="S48" s="13"/>
      <c r="T48" s="13"/>
      <c r="U48" s="14"/>
      <c r="V48" s="13"/>
      <c r="W48" s="9"/>
    </row>
    <row r="49" spans="4:24" x14ac:dyDescent="0.3">
      <c r="D49" s="1">
        <f t="shared" si="2"/>
        <v>44346</v>
      </c>
      <c r="F49" s="2">
        <v>7750</v>
      </c>
      <c r="G49" s="3"/>
      <c r="H49" s="3"/>
      <c r="I49" s="3"/>
      <c r="J49" s="3">
        <f t="shared" si="0"/>
        <v>1604998</v>
      </c>
      <c r="K49" s="3"/>
      <c r="L49" s="4">
        <f t="shared" si="1"/>
        <v>4.8520956044396362E-3</v>
      </c>
      <c r="M49" s="3"/>
      <c r="N49" s="3"/>
      <c r="O49" s="3"/>
      <c r="P49" s="12">
        <f t="shared" si="7"/>
        <v>134221</v>
      </c>
      <c r="Q49" s="10">
        <f>+$P$7-P49</f>
        <v>341474</v>
      </c>
      <c r="R49" s="11">
        <f>+Q49/P$7</f>
        <v>0.71784231492868333</v>
      </c>
      <c r="S49" s="13"/>
      <c r="T49" s="13"/>
      <c r="U49" s="14"/>
      <c r="V49" s="13"/>
      <c r="W49" s="9"/>
    </row>
    <row r="50" spans="4:24" x14ac:dyDescent="0.3">
      <c r="D50" s="6">
        <f t="shared" si="2"/>
        <v>44347</v>
      </c>
      <c r="F50" s="2">
        <v>5235</v>
      </c>
      <c r="G50" s="3"/>
      <c r="H50" s="3"/>
      <c r="I50" s="3"/>
      <c r="J50" s="3">
        <f t="shared" si="0"/>
        <v>1610233</v>
      </c>
      <c r="K50" s="3"/>
      <c r="L50" s="4">
        <f t="shared" si="1"/>
        <v>3.261686307397268E-3</v>
      </c>
      <c r="M50" s="3"/>
      <c r="N50" s="3"/>
      <c r="O50" s="3"/>
      <c r="P50" s="3">
        <f t="shared" si="7"/>
        <v>119090</v>
      </c>
      <c r="Q50" s="13"/>
      <c r="R50" s="13"/>
      <c r="S50" s="13"/>
      <c r="T50" s="13"/>
      <c r="U50" s="14"/>
      <c r="V50" s="13"/>
      <c r="W50" s="13"/>
      <c r="X50" s="15"/>
    </row>
    <row r="51" spans="4:24" x14ac:dyDescent="0.3">
      <c r="D51" s="6">
        <f t="shared" si="2"/>
        <v>44348</v>
      </c>
      <c r="F51" s="2">
        <v>12976</v>
      </c>
      <c r="G51" s="3"/>
      <c r="H51" s="3"/>
      <c r="I51" s="3"/>
      <c r="J51" s="3">
        <f t="shared" si="0"/>
        <v>1623209</v>
      </c>
      <c r="K51" s="3"/>
      <c r="L51" s="4">
        <f t="shared" si="1"/>
        <v>8.0584611046972711E-3</v>
      </c>
      <c r="M51" s="3"/>
      <c r="N51" s="3"/>
      <c r="O51" s="3"/>
      <c r="P51" s="3">
        <f t="shared" si="7"/>
        <v>109328</v>
      </c>
      <c r="Q51" s="13"/>
      <c r="R51" s="13"/>
      <c r="S51" s="13"/>
      <c r="T51" s="13"/>
      <c r="U51" s="14"/>
      <c r="V51" s="13"/>
      <c r="W51" s="13"/>
      <c r="X51" s="15"/>
    </row>
    <row r="52" spans="4:24" x14ac:dyDescent="0.3">
      <c r="D52" s="6">
        <f t="shared" si="2"/>
        <v>44349</v>
      </c>
      <c r="F52" s="2">
        <v>16974</v>
      </c>
      <c r="G52" s="3"/>
      <c r="H52" s="3"/>
      <c r="I52" s="3"/>
      <c r="J52" s="3">
        <f t="shared" si="0"/>
        <v>1640183</v>
      </c>
      <c r="K52" s="3"/>
      <c r="L52" s="4">
        <f t="shared" si="1"/>
        <v>1.0457063754575042E-2</v>
      </c>
      <c r="M52" s="3"/>
      <c r="N52" s="3"/>
      <c r="O52" s="3"/>
      <c r="P52" s="3">
        <f t="shared" si="7"/>
        <v>102802</v>
      </c>
      <c r="Q52" s="13"/>
      <c r="R52" s="13"/>
      <c r="S52" s="13"/>
      <c r="T52" s="13"/>
      <c r="U52" s="14"/>
      <c r="V52" s="13"/>
      <c r="W52" s="13"/>
      <c r="X52" s="15"/>
    </row>
    <row r="53" spans="4:24" x14ac:dyDescent="0.3">
      <c r="D53" s="6">
        <f t="shared" si="2"/>
        <v>44350</v>
      </c>
      <c r="F53" s="2">
        <v>17821</v>
      </c>
      <c r="G53" s="3"/>
      <c r="H53" s="3"/>
      <c r="I53" s="3"/>
      <c r="J53" s="3">
        <f t="shared" si="0"/>
        <v>1658004</v>
      </c>
      <c r="K53" s="3"/>
      <c r="L53" s="4">
        <f t="shared" si="1"/>
        <v>1.0865251011624923E-2</v>
      </c>
      <c r="M53" s="3"/>
      <c r="N53" s="3"/>
      <c r="O53" s="3"/>
      <c r="P53" s="3">
        <f t="shared" si="7"/>
        <v>96230</v>
      </c>
      <c r="Q53" s="13"/>
      <c r="R53" s="13"/>
      <c r="S53" s="13"/>
      <c r="T53" s="13"/>
      <c r="U53" s="14"/>
      <c r="V53" s="13"/>
      <c r="W53" s="13"/>
      <c r="X53" s="15"/>
    </row>
    <row r="54" spans="4:24" x14ac:dyDescent="0.3">
      <c r="D54" s="6">
        <f t="shared" si="2"/>
        <v>44351</v>
      </c>
      <c r="F54" s="2">
        <v>16925</v>
      </c>
      <c r="G54" s="3"/>
      <c r="H54" s="3"/>
      <c r="I54" s="3"/>
      <c r="J54" s="3">
        <f t="shared" si="0"/>
        <v>1674929</v>
      </c>
      <c r="K54" s="3"/>
      <c r="L54" s="4">
        <f t="shared" si="1"/>
        <v>1.0208057399137759E-2</v>
      </c>
      <c r="M54" s="3"/>
      <c r="N54" s="3"/>
      <c r="O54" s="3"/>
      <c r="P54" s="3">
        <f t="shared" si="7"/>
        <v>90342</v>
      </c>
      <c r="Q54" s="13"/>
      <c r="R54" s="13"/>
      <c r="S54" s="13"/>
      <c r="T54" s="13"/>
      <c r="U54" s="14"/>
      <c r="V54" s="13"/>
      <c r="W54" s="13"/>
      <c r="X54" s="15"/>
    </row>
    <row r="55" spans="4:24" x14ac:dyDescent="0.3">
      <c r="D55" s="6">
        <f t="shared" si="2"/>
        <v>44352</v>
      </c>
      <c r="F55" s="2">
        <v>11603</v>
      </c>
      <c r="G55" s="3"/>
      <c r="H55" s="3"/>
      <c r="I55" s="3"/>
      <c r="J55" s="3">
        <f t="shared" si="0"/>
        <v>1686532</v>
      </c>
      <c r="K55" s="3"/>
      <c r="L55" s="4">
        <f t="shared" si="1"/>
        <v>6.927457820600157E-3</v>
      </c>
      <c r="M55" s="3"/>
      <c r="N55" s="3"/>
      <c r="O55" s="3"/>
      <c r="P55" s="3">
        <f t="shared" si="7"/>
        <v>89284</v>
      </c>
      <c r="Q55" s="13"/>
      <c r="R55" s="13"/>
      <c r="S55" s="13"/>
      <c r="T55" s="13"/>
      <c r="U55" s="14"/>
      <c r="V55" s="13"/>
      <c r="W55" s="13"/>
      <c r="X55" s="15"/>
    </row>
    <row r="56" spans="4:24" x14ac:dyDescent="0.3">
      <c r="D56" s="1">
        <f t="shared" si="2"/>
        <v>44353</v>
      </c>
      <c r="F56" s="2">
        <v>6408</v>
      </c>
      <c r="G56" s="3"/>
      <c r="H56" s="3"/>
      <c r="I56" s="3"/>
      <c r="J56" s="3">
        <f t="shared" si="0"/>
        <v>1692940</v>
      </c>
      <c r="K56" s="3"/>
      <c r="L56" s="4">
        <f t="shared" si="1"/>
        <v>3.7995128464802328E-3</v>
      </c>
      <c r="M56" s="3"/>
      <c r="N56" s="3"/>
      <c r="O56" s="3"/>
      <c r="P56" s="17">
        <f t="shared" si="7"/>
        <v>87942</v>
      </c>
      <c r="Q56" s="10">
        <f>+$P$7-P56</f>
        <v>387753</v>
      </c>
      <c r="R56" s="11">
        <f>+Q56/P$7</f>
        <v>0.81512944218459304</v>
      </c>
      <c r="S56" s="13"/>
      <c r="T56" s="13"/>
      <c r="U56" s="14"/>
      <c r="V56" s="13"/>
      <c r="W56" s="13"/>
      <c r="X56" s="15"/>
    </row>
    <row r="57" spans="4:24" x14ac:dyDescent="0.3">
      <c r="D57" s="18">
        <f t="shared" si="2"/>
        <v>44354</v>
      </c>
      <c r="F57" s="2">
        <v>12283</v>
      </c>
      <c r="G57" s="3"/>
      <c r="H57" s="3"/>
      <c r="I57" s="3"/>
      <c r="J57" s="3">
        <f t="shared" si="0"/>
        <v>1705223</v>
      </c>
      <c r="K57" s="3"/>
      <c r="L57" s="4">
        <f t="shared" si="1"/>
        <v>7.2554254728460551E-3</v>
      </c>
      <c r="M57" s="3"/>
      <c r="N57" s="3"/>
      <c r="O57" s="3"/>
      <c r="P57" s="3">
        <f t="shared" ref="P57:P77" si="8">SUM(F51:F57)</f>
        <v>94990</v>
      </c>
      <c r="Q57" s="13"/>
      <c r="R57" s="16"/>
      <c r="S57" s="16"/>
      <c r="T57" s="16"/>
      <c r="U57" s="16"/>
      <c r="V57" s="16"/>
      <c r="W57" s="16"/>
      <c r="X57" s="16"/>
    </row>
    <row r="58" spans="4:24" x14ac:dyDescent="0.3">
      <c r="D58" s="18">
        <f t="shared" si="2"/>
        <v>44355</v>
      </c>
      <c r="F58" s="2">
        <v>13542</v>
      </c>
      <c r="G58" s="3"/>
      <c r="H58" s="3"/>
      <c r="I58" s="3"/>
      <c r="J58" s="3">
        <f t="shared" si="0"/>
        <v>1718765</v>
      </c>
      <c r="K58" s="3"/>
      <c r="L58" s="4">
        <f t="shared" si="1"/>
        <v>7.941483313326175E-3</v>
      </c>
      <c r="M58" s="3"/>
      <c r="N58" s="3"/>
      <c r="O58" s="3"/>
      <c r="P58" s="3">
        <f t="shared" si="8"/>
        <v>95556</v>
      </c>
      <c r="Q58" s="13"/>
      <c r="R58" s="16"/>
      <c r="S58" s="16"/>
      <c r="T58" s="16"/>
      <c r="U58" s="16"/>
      <c r="V58" s="16"/>
      <c r="W58" s="16"/>
      <c r="X58" s="16"/>
    </row>
    <row r="59" spans="4:24" x14ac:dyDescent="0.3">
      <c r="D59" s="18">
        <f t="shared" si="2"/>
        <v>44356</v>
      </c>
      <c r="F59" s="2">
        <v>14201</v>
      </c>
      <c r="G59" s="3"/>
      <c r="H59" s="3"/>
      <c r="I59" s="3"/>
      <c r="J59" s="3">
        <f t="shared" si="0"/>
        <v>1732966</v>
      </c>
      <c r="K59" s="3"/>
      <c r="L59" s="4">
        <f t="shared" si="1"/>
        <v>8.2623278924111206E-3</v>
      </c>
      <c r="M59" s="3"/>
      <c r="N59" s="3"/>
      <c r="O59" s="3"/>
      <c r="P59" s="3">
        <f t="shared" si="8"/>
        <v>92783</v>
      </c>
      <c r="Q59" s="13"/>
    </row>
    <row r="60" spans="4:24" x14ac:dyDescent="0.3">
      <c r="D60" s="18">
        <f t="shared" si="2"/>
        <v>44357</v>
      </c>
      <c r="F60" s="2">
        <v>16764</v>
      </c>
      <c r="G60" s="3"/>
      <c r="H60" s="3"/>
      <c r="I60" s="3"/>
      <c r="J60" s="3">
        <f t="shared" si="0"/>
        <v>1749730</v>
      </c>
      <c r="K60" s="3"/>
      <c r="L60" s="4">
        <f t="shared" si="1"/>
        <v>9.6735885181821225E-3</v>
      </c>
      <c r="M60" s="3"/>
      <c r="N60" s="3"/>
      <c r="O60" s="3"/>
      <c r="P60" s="3">
        <f t="shared" si="8"/>
        <v>91726</v>
      </c>
      <c r="Q60" s="13"/>
    </row>
    <row r="61" spans="4:24" x14ac:dyDescent="0.3">
      <c r="D61" s="18">
        <f t="shared" si="2"/>
        <v>44358</v>
      </c>
      <c r="F61" s="2">
        <v>16145</v>
      </c>
      <c r="G61" s="3"/>
      <c r="H61" s="3"/>
      <c r="I61" s="3"/>
      <c r="J61" s="3">
        <f t="shared" si="0"/>
        <v>1765875</v>
      </c>
      <c r="K61" s="3"/>
      <c r="L61" s="4">
        <f t="shared" si="1"/>
        <v>9.2271379012761976E-3</v>
      </c>
      <c r="M61" s="3"/>
      <c r="N61" s="3"/>
      <c r="O61" s="3"/>
      <c r="P61" s="3">
        <f t="shared" si="8"/>
        <v>90946</v>
      </c>
      <c r="Q61" s="13"/>
    </row>
    <row r="62" spans="4:24" x14ac:dyDescent="0.3">
      <c r="D62" s="18">
        <f t="shared" si="2"/>
        <v>44359</v>
      </c>
      <c r="F62" s="2">
        <v>9427</v>
      </c>
      <c r="G62" s="3"/>
      <c r="H62" s="3"/>
      <c r="I62" s="3"/>
      <c r="J62" s="3">
        <f t="shared" si="0"/>
        <v>1775302</v>
      </c>
      <c r="K62" s="3"/>
      <c r="L62" s="4">
        <f t="shared" si="1"/>
        <v>5.3384299568202736E-3</v>
      </c>
      <c r="M62" s="3"/>
      <c r="N62" s="3"/>
      <c r="O62" s="3"/>
      <c r="P62" s="3">
        <f t="shared" si="8"/>
        <v>88770</v>
      </c>
      <c r="Q62" s="13"/>
    </row>
    <row r="63" spans="4:24" x14ac:dyDescent="0.3">
      <c r="D63" s="1">
        <f t="shared" si="2"/>
        <v>44360</v>
      </c>
      <c r="F63" s="2">
        <v>5285</v>
      </c>
      <c r="G63" s="3"/>
      <c r="H63" s="3"/>
      <c r="I63" s="3"/>
      <c r="J63" s="3">
        <f t="shared" si="0"/>
        <v>1780587</v>
      </c>
      <c r="K63" s="3"/>
      <c r="L63" s="4">
        <f t="shared" si="1"/>
        <v>2.9769582865337841E-3</v>
      </c>
      <c r="M63" s="3"/>
      <c r="N63" s="3"/>
      <c r="O63" s="3"/>
      <c r="P63" s="17">
        <f t="shared" si="8"/>
        <v>87647</v>
      </c>
      <c r="Q63" s="10">
        <f>+$P$7-P63</f>
        <v>388048</v>
      </c>
      <c r="R63" s="11">
        <f>+Q63/P$7</f>
        <v>0.81574958744573733</v>
      </c>
    </row>
    <row r="64" spans="4:24" x14ac:dyDescent="0.3">
      <c r="D64" s="18">
        <f t="shared" si="2"/>
        <v>44361</v>
      </c>
      <c r="F64" s="2">
        <v>11521</v>
      </c>
      <c r="G64" s="3"/>
      <c r="H64" s="3"/>
      <c r="I64" s="3"/>
      <c r="J64" s="3">
        <f t="shared" si="0"/>
        <v>1792108</v>
      </c>
      <c r="K64" s="3"/>
      <c r="L64" s="4">
        <f t="shared" si="1"/>
        <v>6.4703381525305984E-3</v>
      </c>
      <c r="M64" s="3"/>
      <c r="N64" s="3"/>
      <c r="O64" s="3"/>
      <c r="P64" s="3">
        <f t="shared" si="8"/>
        <v>86885</v>
      </c>
      <c r="Q64" s="13"/>
    </row>
    <row r="65" spans="4:22" x14ac:dyDescent="0.3">
      <c r="D65" s="18">
        <f t="shared" si="2"/>
        <v>44362</v>
      </c>
      <c r="F65" s="2">
        <v>12580</v>
      </c>
      <c r="G65" s="3"/>
      <c r="H65" s="3"/>
      <c r="I65" s="3"/>
      <c r="J65" s="3">
        <f t="shared" si="0"/>
        <v>1804688</v>
      </c>
      <c r="K65" s="3"/>
      <c r="L65" s="4">
        <f t="shared" si="1"/>
        <v>7.0196662254730187E-3</v>
      </c>
      <c r="M65" s="3"/>
      <c r="N65" s="3"/>
      <c r="O65" s="3"/>
      <c r="P65" s="3">
        <f t="shared" si="8"/>
        <v>85923</v>
      </c>
      <c r="Q65" s="13"/>
    </row>
    <row r="66" spans="4:22" x14ac:dyDescent="0.3">
      <c r="D66" s="18">
        <f t="shared" si="2"/>
        <v>44363</v>
      </c>
      <c r="F66" s="2">
        <v>14063</v>
      </c>
      <c r="G66" s="3"/>
      <c r="H66" s="3"/>
      <c r="I66" s="3"/>
      <c r="J66" s="3">
        <f t="shared" si="0"/>
        <v>1818751</v>
      </c>
      <c r="K66" s="3"/>
      <c r="L66" s="4">
        <f t="shared" si="1"/>
        <v>7.7924826895286051E-3</v>
      </c>
      <c r="M66" s="3"/>
      <c r="N66" s="3"/>
      <c r="O66" s="3"/>
      <c r="P66" s="3">
        <f t="shared" si="8"/>
        <v>85785</v>
      </c>
      <c r="Q66" s="13"/>
    </row>
    <row r="67" spans="4:22" x14ac:dyDescent="0.3">
      <c r="D67" s="18">
        <f t="shared" si="2"/>
        <v>44364</v>
      </c>
      <c r="F67" s="2">
        <v>13733</v>
      </c>
      <c r="G67" s="3"/>
      <c r="H67" s="3"/>
      <c r="I67" s="3"/>
      <c r="J67" s="3">
        <f t="shared" si="0"/>
        <v>1832484</v>
      </c>
      <c r="K67" s="3"/>
      <c r="L67" s="4">
        <f t="shared" si="1"/>
        <v>7.5507862263718339E-3</v>
      </c>
      <c r="M67" s="3"/>
      <c r="N67" s="3"/>
      <c r="O67" s="3"/>
      <c r="P67" s="3">
        <f t="shared" si="8"/>
        <v>82754</v>
      </c>
      <c r="Q67" s="13"/>
    </row>
    <row r="68" spans="4:22" x14ac:dyDescent="0.3">
      <c r="D68" s="18">
        <f t="shared" si="2"/>
        <v>44365</v>
      </c>
      <c r="F68" s="2">
        <v>13389</v>
      </c>
      <c r="G68" s="3"/>
      <c r="H68" s="3"/>
      <c r="I68" s="3"/>
      <c r="J68" s="3">
        <f t="shared" si="0"/>
        <v>1845873</v>
      </c>
      <c r="K68" s="3"/>
      <c r="L68" s="4">
        <f t="shared" si="1"/>
        <v>7.3064758000615558E-3</v>
      </c>
      <c r="M68" s="3"/>
      <c r="N68" s="3"/>
      <c r="O68" s="3"/>
      <c r="P68" s="3">
        <f t="shared" si="8"/>
        <v>79998</v>
      </c>
      <c r="Q68" s="13"/>
    </row>
    <row r="69" spans="4:22" x14ac:dyDescent="0.3">
      <c r="D69" s="18">
        <f t="shared" si="2"/>
        <v>44366</v>
      </c>
      <c r="F69" s="2">
        <v>7782</v>
      </c>
      <c r="G69" s="3"/>
      <c r="H69" s="3"/>
      <c r="I69" s="3"/>
      <c r="J69" s="3">
        <f t="shared" si="0"/>
        <v>1853655</v>
      </c>
      <c r="K69" s="3"/>
      <c r="L69" s="4">
        <f t="shared" si="1"/>
        <v>4.2158913424704732E-3</v>
      </c>
      <c r="M69" s="3"/>
      <c r="N69" s="3"/>
      <c r="O69" s="3"/>
      <c r="P69" s="3">
        <f t="shared" si="8"/>
        <v>78353</v>
      </c>
      <c r="Q69" s="13"/>
    </row>
    <row r="70" spans="4:22" x14ac:dyDescent="0.3">
      <c r="D70" s="1">
        <f t="shared" si="2"/>
        <v>44367</v>
      </c>
      <c r="F70" s="2">
        <v>4422</v>
      </c>
      <c r="G70" s="3"/>
      <c r="H70" s="3"/>
      <c r="I70" s="3"/>
      <c r="J70" s="3">
        <f t="shared" si="0"/>
        <v>1858077</v>
      </c>
      <c r="K70" s="3"/>
      <c r="L70" s="4">
        <f t="shared" si="1"/>
        <v>2.3855571829709413E-3</v>
      </c>
      <c r="M70" s="3"/>
      <c r="N70" s="3"/>
      <c r="O70" s="3"/>
      <c r="P70" s="17">
        <f t="shared" si="8"/>
        <v>77490</v>
      </c>
      <c r="Q70" s="10">
        <f>+$P$7-P70</f>
        <v>398205</v>
      </c>
      <c r="R70" s="11">
        <f>+Q70/P$7</f>
        <v>0.8371015041150317</v>
      </c>
    </row>
    <row r="71" spans="4:22" x14ac:dyDescent="0.3">
      <c r="D71" s="18">
        <f t="shared" si="2"/>
        <v>44368</v>
      </c>
      <c r="F71" s="2">
        <v>9755</v>
      </c>
      <c r="G71" s="3"/>
      <c r="H71" s="3"/>
      <c r="I71" s="3"/>
      <c r="J71" s="3">
        <f t="shared" ref="J71:J134" si="9">+J70+F71</f>
        <v>1867832</v>
      </c>
      <c r="K71" s="3"/>
      <c r="L71" s="4">
        <f t="shared" ref="L71:L134" si="10">+F71/J70</f>
        <v>5.2500515317718266E-3</v>
      </c>
      <c r="M71" s="3"/>
      <c r="N71" s="3"/>
      <c r="O71" s="3"/>
      <c r="P71" s="3">
        <f t="shared" si="8"/>
        <v>75724</v>
      </c>
      <c r="Q71" s="13"/>
      <c r="R71" s="13"/>
      <c r="S71" s="13"/>
      <c r="T71" s="13"/>
      <c r="U71" s="14"/>
      <c r="V71" s="15"/>
    </row>
    <row r="72" spans="4:22" x14ac:dyDescent="0.3">
      <c r="D72" s="18">
        <f t="shared" ref="D72:D135" si="11">1+D71</f>
        <v>44369</v>
      </c>
      <c r="F72" s="2">
        <v>12874</v>
      </c>
      <c r="G72" s="3"/>
      <c r="H72" s="3"/>
      <c r="I72" s="3"/>
      <c r="J72" s="3">
        <f t="shared" si="9"/>
        <v>1880706</v>
      </c>
      <c r="K72" s="3"/>
      <c r="L72" s="4">
        <f t="shared" si="10"/>
        <v>6.892482835715418E-3</v>
      </c>
      <c r="M72" s="3"/>
      <c r="N72" s="3"/>
      <c r="O72" s="3"/>
      <c r="P72" s="3">
        <f t="shared" si="8"/>
        <v>76018</v>
      </c>
      <c r="Q72" s="13"/>
      <c r="R72" s="13"/>
      <c r="S72" s="13"/>
      <c r="T72" s="13"/>
      <c r="U72" s="14"/>
      <c r="V72" s="15"/>
    </row>
    <row r="73" spans="4:22" x14ac:dyDescent="0.3">
      <c r="D73" s="18">
        <f t="shared" si="11"/>
        <v>44370</v>
      </c>
      <c r="F73" s="2">
        <v>13365</v>
      </c>
      <c r="G73" s="3"/>
      <c r="H73" s="3"/>
      <c r="I73" s="3"/>
      <c r="J73" s="3">
        <f t="shared" si="9"/>
        <v>1894071</v>
      </c>
      <c r="K73" s="3"/>
      <c r="L73" s="4">
        <f t="shared" si="10"/>
        <v>7.1063738829992571E-3</v>
      </c>
      <c r="M73" s="3"/>
      <c r="N73" s="3"/>
      <c r="O73" s="3"/>
      <c r="P73" s="3">
        <f t="shared" si="8"/>
        <v>75320</v>
      </c>
      <c r="Q73" s="13"/>
      <c r="R73" s="13"/>
      <c r="S73" s="13"/>
      <c r="T73" s="13"/>
      <c r="U73" s="14"/>
      <c r="V73" s="15"/>
    </row>
    <row r="74" spans="4:22" x14ac:dyDescent="0.3">
      <c r="D74" s="18">
        <f t="shared" si="11"/>
        <v>44371</v>
      </c>
      <c r="F74" s="2">
        <v>15460</v>
      </c>
      <c r="G74" s="3"/>
      <c r="H74" s="3"/>
      <c r="I74" s="3"/>
      <c r="J74" s="3">
        <f t="shared" si="9"/>
        <v>1909531</v>
      </c>
      <c r="K74" s="3"/>
      <c r="L74" s="4">
        <f t="shared" si="10"/>
        <v>8.162312817206958E-3</v>
      </c>
      <c r="M74" s="3"/>
      <c r="N74" s="3"/>
      <c r="O74" s="3"/>
      <c r="P74" s="3">
        <f t="shared" si="8"/>
        <v>77047</v>
      </c>
      <c r="Q74" s="13"/>
      <c r="R74" s="13"/>
      <c r="S74" s="13"/>
      <c r="T74" s="13"/>
      <c r="U74" s="14"/>
      <c r="V74" s="15"/>
    </row>
    <row r="75" spans="4:22" x14ac:dyDescent="0.3">
      <c r="D75" s="18">
        <f t="shared" si="11"/>
        <v>44372</v>
      </c>
      <c r="F75" s="2">
        <v>15537</v>
      </c>
      <c r="G75" s="3"/>
      <c r="H75" s="3"/>
      <c r="I75" s="3"/>
      <c r="J75" s="3">
        <f t="shared" si="9"/>
        <v>1925068</v>
      </c>
      <c r="K75" s="3"/>
      <c r="L75" s="4">
        <f t="shared" si="10"/>
        <v>8.136552902257151E-3</v>
      </c>
      <c r="M75" s="3"/>
      <c r="N75" s="3"/>
      <c r="O75" s="3"/>
      <c r="P75" s="3">
        <f t="shared" si="8"/>
        <v>79195</v>
      </c>
      <c r="Q75" s="13"/>
      <c r="R75" s="13"/>
      <c r="S75" s="13"/>
      <c r="T75" s="13"/>
      <c r="U75" s="14"/>
      <c r="V75" s="15"/>
    </row>
    <row r="76" spans="4:22" x14ac:dyDescent="0.3">
      <c r="D76" s="18">
        <f t="shared" si="11"/>
        <v>44373</v>
      </c>
      <c r="F76" s="2">
        <v>6586</v>
      </c>
      <c r="G76" s="3"/>
      <c r="H76" s="3"/>
      <c r="I76" s="3"/>
      <c r="J76" s="3">
        <f t="shared" si="9"/>
        <v>1931654</v>
      </c>
      <c r="K76" s="3"/>
      <c r="L76" s="4">
        <f t="shared" si="10"/>
        <v>3.4211778493019466E-3</v>
      </c>
      <c r="M76" s="3"/>
      <c r="N76" s="3"/>
      <c r="O76" s="3"/>
      <c r="P76" s="3">
        <f t="shared" si="8"/>
        <v>77999</v>
      </c>
      <c r="Q76" s="13"/>
      <c r="R76" s="13"/>
      <c r="S76" s="13"/>
      <c r="T76" s="13"/>
      <c r="U76" s="14"/>
      <c r="V76" s="15"/>
    </row>
    <row r="77" spans="4:22" x14ac:dyDescent="0.3">
      <c r="D77" s="1">
        <f t="shared" si="11"/>
        <v>44374</v>
      </c>
      <c r="F77" s="2">
        <v>7306</v>
      </c>
      <c r="G77" s="3"/>
      <c r="H77" s="3"/>
      <c r="I77" s="3"/>
      <c r="J77" s="3">
        <f t="shared" si="9"/>
        <v>1938960</v>
      </c>
      <c r="K77" s="3"/>
      <c r="L77" s="4">
        <f t="shared" si="10"/>
        <v>3.782250858590617E-3</v>
      </c>
      <c r="M77" s="3"/>
      <c r="N77" s="3"/>
      <c r="O77" s="3"/>
      <c r="P77" s="17">
        <f t="shared" si="8"/>
        <v>80883</v>
      </c>
      <c r="Q77" s="10">
        <f>+$P$7-P77</f>
        <v>394812</v>
      </c>
      <c r="R77" s="11">
        <f>+Q77/P$7</f>
        <v>0.82996878251821016</v>
      </c>
      <c r="S77" s="13"/>
      <c r="T77" s="13"/>
      <c r="U77" s="14"/>
      <c r="V77" s="15"/>
    </row>
    <row r="78" spans="4:22" x14ac:dyDescent="0.3">
      <c r="D78" s="18">
        <f t="shared" si="11"/>
        <v>44375</v>
      </c>
      <c r="F78" s="2">
        <v>11982</v>
      </c>
      <c r="G78" s="3"/>
      <c r="H78" s="3"/>
      <c r="I78" s="3"/>
      <c r="J78" s="3">
        <f t="shared" si="9"/>
        <v>1950942</v>
      </c>
      <c r="K78" s="3"/>
      <c r="L78" s="4">
        <f t="shared" si="10"/>
        <v>6.1796014358212652E-3</v>
      </c>
      <c r="M78" s="3"/>
      <c r="N78" s="3"/>
      <c r="O78" s="3"/>
      <c r="P78" s="3">
        <f t="shared" ref="P78:P84" si="12">SUM(F72:F78)</f>
        <v>83110</v>
      </c>
      <c r="Q78" s="13"/>
    </row>
    <row r="79" spans="4:22" x14ac:dyDescent="0.3">
      <c r="D79" s="18">
        <f t="shared" si="11"/>
        <v>44376</v>
      </c>
      <c r="F79" s="2">
        <v>11427</v>
      </c>
      <c r="G79" s="3"/>
      <c r="H79" s="3"/>
      <c r="I79" s="3"/>
      <c r="J79" s="3">
        <f t="shared" si="9"/>
        <v>1962369</v>
      </c>
      <c r="K79" s="3"/>
      <c r="L79" s="4">
        <f t="shared" si="10"/>
        <v>5.8571705360794942E-3</v>
      </c>
      <c r="M79" s="3"/>
      <c r="N79" s="3"/>
      <c r="O79" s="3"/>
      <c r="P79" s="3">
        <f t="shared" si="12"/>
        <v>81663</v>
      </c>
      <c r="Q79" s="13"/>
    </row>
    <row r="80" spans="4:22" x14ac:dyDescent="0.3">
      <c r="D80" s="18">
        <f t="shared" si="11"/>
        <v>44377</v>
      </c>
      <c r="F80" s="2">
        <v>14197</v>
      </c>
      <c r="G80" s="3"/>
      <c r="H80" s="3"/>
      <c r="I80" s="3"/>
      <c r="J80" s="3">
        <f t="shared" si="9"/>
        <v>1976566</v>
      </c>
      <c r="K80" s="3"/>
      <c r="L80" s="4">
        <f t="shared" si="10"/>
        <v>7.2346230499972224E-3</v>
      </c>
      <c r="M80" s="3"/>
      <c r="N80" s="3"/>
      <c r="O80" s="3"/>
      <c r="P80" s="3">
        <f t="shared" si="12"/>
        <v>82495</v>
      </c>
      <c r="Q80" s="13"/>
    </row>
    <row r="81" spans="4:20" x14ac:dyDescent="0.3">
      <c r="D81" s="18">
        <f t="shared" si="11"/>
        <v>44378</v>
      </c>
      <c r="F81" s="2">
        <v>16949</v>
      </c>
      <c r="G81" s="3"/>
      <c r="H81" s="3"/>
      <c r="I81" s="3"/>
      <c r="J81" s="3">
        <f t="shared" si="9"/>
        <v>1993515</v>
      </c>
      <c r="K81" s="3"/>
      <c r="L81" s="4">
        <f t="shared" si="10"/>
        <v>8.574972958150651E-3</v>
      </c>
      <c r="M81" s="3"/>
      <c r="N81" s="3"/>
      <c r="O81" s="3"/>
      <c r="P81" s="3">
        <f t="shared" si="12"/>
        <v>83984</v>
      </c>
      <c r="Q81" s="13"/>
    </row>
    <row r="82" spans="4:20" x14ac:dyDescent="0.3">
      <c r="D82" s="18">
        <f t="shared" si="11"/>
        <v>44379</v>
      </c>
      <c r="F82" s="2">
        <v>18399</v>
      </c>
      <c r="G82" s="3"/>
      <c r="H82" s="3"/>
      <c r="I82" s="3"/>
      <c r="J82" s="3">
        <f t="shared" si="9"/>
        <v>2011914</v>
      </c>
      <c r="K82" s="3"/>
      <c r="L82" s="4">
        <f t="shared" si="10"/>
        <v>9.2294264151511277E-3</v>
      </c>
      <c r="M82" s="3"/>
      <c r="N82" s="3"/>
      <c r="O82" s="3"/>
      <c r="P82" s="3">
        <f t="shared" si="12"/>
        <v>86846</v>
      </c>
      <c r="Q82" s="13"/>
    </row>
    <row r="83" spans="4:20" x14ac:dyDescent="0.3">
      <c r="D83" s="18">
        <f t="shared" si="11"/>
        <v>44380</v>
      </c>
      <c r="F83" s="2">
        <v>7978</v>
      </c>
      <c r="G83" s="3"/>
      <c r="H83" s="3"/>
      <c r="I83" s="3"/>
      <c r="J83" s="3">
        <f t="shared" si="9"/>
        <v>2019892</v>
      </c>
      <c r="K83" s="3"/>
      <c r="L83" s="4">
        <f t="shared" si="10"/>
        <v>3.9653782418135166E-3</v>
      </c>
      <c r="M83" s="3"/>
      <c r="N83" s="3"/>
      <c r="O83" s="3"/>
      <c r="P83" s="3">
        <f t="shared" si="12"/>
        <v>88238</v>
      </c>
      <c r="Q83" s="13"/>
    </row>
    <row r="84" spans="4:20" x14ac:dyDescent="0.3">
      <c r="D84" s="1">
        <f t="shared" si="11"/>
        <v>44381</v>
      </c>
      <c r="F84" s="2">
        <v>5749</v>
      </c>
      <c r="G84" s="3"/>
      <c r="H84" s="3"/>
      <c r="I84" s="3"/>
      <c r="J84" s="3">
        <f t="shared" si="9"/>
        <v>2025641</v>
      </c>
      <c r="K84" s="3"/>
      <c r="L84" s="4">
        <f t="shared" si="10"/>
        <v>2.8461917765900354E-3</v>
      </c>
      <c r="M84" s="3"/>
      <c r="N84" s="3"/>
      <c r="O84" s="3"/>
      <c r="P84" s="12">
        <f t="shared" si="12"/>
        <v>86681</v>
      </c>
      <c r="Q84" s="10">
        <f>+$P$7-P84</f>
        <v>389014</v>
      </c>
      <c r="R84" s="11">
        <f>+Q84/P$7</f>
        <v>0.81778030040256888</v>
      </c>
    </row>
    <row r="85" spans="4:20" x14ac:dyDescent="0.3">
      <c r="D85" s="18">
        <f t="shared" si="11"/>
        <v>44382</v>
      </c>
      <c r="F85" s="2">
        <v>5132</v>
      </c>
      <c r="G85" s="3"/>
      <c r="H85" s="3"/>
      <c r="I85" s="3"/>
      <c r="J85" s="3">
        <f t="shared" si="9"/>
        <v>2030773</v>
      </c>
      <c r="K85" s="3"/>
      <c r="L85" s="4">
        <f t="shared" si="10"/>
        <v>2.533519019411633E-3</v>
      </c>
      <c r="M85" s="3"/>
      <c r="N85" s="3"/>
      <c r="O85" s="3"/>
      <c r="P85" s="3">
        <f t="shared" ref="P85:P91" si="13">SUM(F79:F85)</f>
        <v>79831</v>
      </c>
      <c r="Q85" s="13"/>
      <c r="R85" s="13"/>
      <c r="S85" s="13"/>
      <c r="T85" s="9"/>
    </row>
    <row r="86" spans="4:20" x14ac:dyDescent="0.3">
      <c r="D86" s="18">
        <f t="shared" si="11"/>
        <v>44383</v>
      </c>
      <c r="F86" s="2">
        <v>11612</v>
      </c>
      <c r="G86" s="3"/>
      <c r="H86" s="3"/>
      <c r="I86" s="3"/>
      <c r="J86" s="3">
        <f t="shared" si="9"/>
        <v>2042385</v>
      </c>
      <c r="K86" s="3"/>
      <c r="L86" s="4">
        <f t="shared" si="10"/>
        <v>5.7180196900392119E-3</v>
      </c>
      <c r="M86" s="3"/>
      <c r="N86" s="3"/>
      <c r="O86" s="3"/>
      <c r="P86" s="3">
        <f t="shared" si="13"/>
        <v>80016</v>
      </c>
      <c r="Q86" s="13"/>
      <c r="R86" s="13"/>
      <c r="S86" s="13"/>
      <c r="T86" s="9"/>
    </row>
    <row r="87" spans="4:20" x14ac:dyDescent="0.3">
      <c r="D87" s="18">
        <f t="shared" si="11"/>
        <v>44384</v>
      </c>
      <c r="F87" s="2">
        <v>16812</v>
      </c>
      <c r="G87" s="3"/>
      <c r="H87" s="3"/>
      <c r="I87" s="3"/>
      <c r="J87" s="3">
        <f t="shared" si="9"/>
        <v>2059197</v>
      </c>
      <c r="K87" s="3"/>
      <c r="L87" s="4">
        <f t="shared" si="10"/>
        <v>8.2315528169272685E-3</v>
      </c>
      <c r="M87" s="3"/>
      <c r="N87" s="3"/>
      <c r="O87" s="3"/>
      <c r="P87" s="3">
        <f t="shared" si="13"/>
        <v>82631</v>
      </c>
      <c r="Q87" s="13"/>
      <c r="R87" s="13"/>
      <c r="S87" s="13"/>
      <c r="T87" s="9"/>
    </row>
    <row r="88" spans="4:20" x14ac:dyDescent="0.3">
      <c r="D88" s="18">
        <f t="shared" si="11"/>
        <v>44385</v>
      </c>
      <c r="F88" s="2">
        <v>19347</v>
      </c>
      <c r="G88" s="3"/>
      <c r="H88" s="3"/>
      <c r="I88" s="3"/>
      <c r="J88" s="3">
        <f t="shared" si="9"/>
        <v>2078544</v>
      </c>
      <c r="K88" s="3"/>
      <c r="L88" s="4">
        <f t="shared" si="10"/>
        <v>9.3954099583478407E-3</v>
      </c>
      <c r="M88" s="3"/>
      <c r="N88" s="3"/>
      <c r="O88" s="3"/>
      <c r="P88" s="3">
        <f t="shared" si="13"/>
        <v>85029</v>
      </c>
      <c r="Q88" s="13"/>
      <c r="R88" s="13"/>
      <c r="S88" s="13"/>
      <c r="T88" s="9"/>
    </row>
    <row r="89" spans="4:20" x14ac:dyDescent="0.3">
      <c r="D89" s="18">
        <f t="shared" si="11"/>
        <v>44386</v>
      </c>
      <c r="F89" s="2">
        <v>27237</v>
      </c>
      <c r="G89" s="3"/>
      <c r="H89" s="3"/>
      <c r="I89" s="3"/>
      <c r="J89" s="3">
        <f t="shared" si="9"/>
        <v>2105781</v>
      </c>
      <c r="K89" s="3"/>
      <c r="L89" s="4">
        <f t="shared" si="10"/>
        <v>1.3103884257441748E-2</v>
      </c>
      <c r="M89" s="3"/>
      <c r="N89" s="3"/>
      <c r="O89" s="3"/>
      <c r="P89" s="3">
        <f t="shared" si="13"/>
        <v>93867</v>
      </c>
      <c r="Q89" s="13"/>
      <c r="R89" s="13"/>
      <c r="S89" s="13"/>
      <c r="T89" s="9"/>
    </row>
    <row r="90" spans="4:20" x14ac:dyDescent="0.3">
      <c r="D90" s="18">
        <f t="shared" si="11"/>
        <v>44387</v>
      </c>
      <c r="F90" s="2">
        <v>14535</v>
      </c>
      <c r="G90" s="3"/>
      <c r="H90" s="3"/>
      <c r="I90" s="3"/>
      <c r="J90" s="3">
        <f t="shared" si="9"/>
        <v>2120316</v>
      </c>
      <c r="K90" s="3"/>
      <c r="L90" s="4">
        <f t="shared" si="10"/>
        <v>6.9024271754755126E-3</v>
      </c>
      <c r="M90" s="3"/>
      <c r="N90" s="3"/>
      <c r="O90" s="3"/>
      <c r="P90" s="3">
        <f t="shared" si="13"/>
        <v>100424</v>
      </c>
      <c r="Q90" s="13"/>
      <c r="R90" s="13"/>
      <c r="S90" s="13"/>
      <c r="T90" s="9"/>
    </row>
    <row r="91" spans="4:20" x14ac:dyDescent="0.3">
      <c r="D91" s="1">
        <f t="shared" si="11"/>
        <v>44388</v>
      </c>
      <c r="F91" s="2">
        <v>6642</v>
      </c>
      <c r="G91" s="3"/>
      <c r="H91" s="3"/>
      <c r="I91" s="3"/>
      <c r="J91" s="3">
        <f t="shared" si="9"/>
        <v>2126958</v>
      </c>
      <c r="K91" s="3"/>
      <c r="L91" s="4">
        <f t="shared" si="10"/>
        <v>3.1325519403711524E-3</v>
      </c>
      <c r="M91" s="3"/>
      <c r="N91" s="3"/>
      <c r="O91" s="3"/>
      <c r="P91" s="12">
        <f t="shared" si="13"/>
        <v>101317</v>
      </c>
      <c r="Q91" s="10">
        <f>+$P$7-P91</f>
        <v>374378</v>
      </c>
      <c r="R91" s="11">
        <f>+Q91/P$7</f>
        <v>0.78701268670051183</v>
      </c>
      <c r="S91" s="13"/>
      <c r="T91" s="9"/>
    </row>
    <row r="92" spans="4:20" x14ac:dyDescent="0.3">
      <c r="D92" s="18">
        <f t="shared" si="11"/>
        <v>44389</v>
      </c>
      <c r="F92" s="2">
        <v>19996</v>
      </c>
      <c r="G92" s="3"/>
      <c r="H92" s="3"/>
      <c r="I92" s="3"/>
      <c r="J92" s="3">
        <f t="shared" si="9"/>
        <v>2146954</v>
      </c>
      <c r="K92" s="3"/>
      <c r="L92" s="4">
        <f t="shared" si="10"/>
        <v>9.4012199582690394E-3</v>
      </c>
      <c r="M92" s="3"/>
      <c r="N92" s="3"/>
      <c r="O92" s="3"/>
      <c r="P92" s="3">
        <f t="shared" ref="P92:P98" si="14">SUM(F86:F92)</f>
        <v>116181</v>
      </c>
      <c r="Q92" s="13"/>
      <c r="R92" s="9"/>
      <c r="S92" s="9"/>
      <c r="T92" s="9"/>
    </row>
    <row r="93" spans="4:20" x14ac:dyDescent="0.3">
      <c r="D93" s="18">
        <f t="shared" si="11"/>
        <v>44390</v>
      </c>
      <c r="F93" s="2">
        <v>39754</v>
      </c>
      <c r="G93" s="3"/>
      <c r="H93" s="3"/>
      <c r="I93" s="3"/>
      <c r="J93" s="3">
        <f t="shared" si="9"/>
        <v>2186708</v>
      </c>
      <c r="K93" s="3"/>
      <c r="L93" s="4">
        <f t="shared" si="10"/>
        <v>1.8516465653199837E-2</v>
      </c>
      <c r="M93" s="3"/>
      <c r="N93" s="3"/>
      <c r="O93" s="3"/>
      <c r="P93" s="3">
        <f t="shared" si="14"/>
        <v>144323</v>
      </c>
      <c r="Q93" s="13"/>
    </row>
    <row r="94" spans="4:20" x14ac:dyDescent="0.3">
      <c r="D94" s="18">
        <f t="shared" si="11"/>
        <v>44391</v>
      </c>
      <c r="F94" s="2">
        <v>35447</v>
      </c>
      <c r="G94" s="3"/>
      <c r="H94" s="3"/>
      <c r="I94" s="3"/>
      <c r="J94" s="3">
        <f t="shared" si="9"/>
        <v>2222155</v>
      </c>
      <c r="K94" s="3"/>
      <c r="L94" s="4">
        <f t="shared" si="10"/>
        <v>1.6210211880141288E-2</v>
      </c>
      <c r="M94" s="3"/>
      <c r="N94" s="3"/>
      <c r="O94" s="3"/>
      <c r="P94" s="3">
        <f t="shared" si="14"/>
        <v>162958</v>
      </c>
      <c r="Q94" s="13"/>
    </row>
    <row r="95" spans="4:20" x14ac:dyDescent="0.3">
      <c r="D95" s="18">
        <f t="shared" si="11"/>
        <v>44392</v>
      </c>
      <c r="F95" s="2">
        <v>36674</v>
      </c>
      <c r="G95" s="3"/>
      <c r="H95" s="3"/>
      <c r="I95" s="3"/>
      <c r="J95" s="3">
        <f t="shared" si="9"/>
        <v>2258829</v>
      </c>
      <c r="K95" s="3"/>
      <c r="L95" s="4">
        <f t="shared" si="10"/>
        <v>1.6503799239927008E-2</v>
      </c>
      <c r="M95" s="3"/>
      <c r="N95" s="3"/>
      <c r="O95" s="3"/>
      <c r="P95" s="3">
        <f t="shared" si="14"/>
        <v>180285</v>
      </c>
      <c r="Q95" s="13"/>
    </row>
    <row r="96" spans="4:20" x14ac:dyDescent="0.3">
      <c r="D96" s="18">
        <f t="shared" si="11"/>
        <v>44393</v>
      </c>
      <c r="F96" s="2">
        <v>40529</v>
      </c>
      <c r="G96" s="3"/>
      <c r="H96" s="3"/>
      <c r="I96" s="3"/>
      <c r="J96" s="3">
        <f t="shared" si="9"/>
        <v>2299358</v>
      </c>
      <c r="K96" s="3"/>
      <c r="L96" s="4">
        <f t="shared" si="10"/>
        <v>1.7942482587216649E-2</v>
      </c>
      <c r="M96" s="3"/>
      <c r="N96" s="3"/>
      <c r="O96" s="3"/>
      <c r="P96" s="3">
        <f t="shared" si="14"/>
        <v>193577</v>
      </c>
      <c r="Q96" s="13"/>
    </row>
    <row r="97" spans="4:18" x14ac:dyDescent="0.3">
      <c r="D97" s="18">
        <f t="shared" si="11"/>
        <v>44394</v>
      </c>
      <c r="F97" s="2">
        <v>24081</v>
      </c>
      <c r="G97" s="3"/>
      <c r="H97" s="3"/>
      <c r="I97" s="3"/>
      <c r="J97" s="3">
        <f t="shared" si="9"/>
        <v>2323439</v>
      </c>
      <c r="K97" s="3"/>
      <c r="L97" s="4">
        <f t="shared" si="10"/>
        <v>1.0472923311637423E-2</v>
      </c>
      <c r="M97" s="3"/>
      <c r="N97" s="3"/>
      <c r="O97" s="3"/>
      <c r="P97" s="3">
        <f t="shared" si="14"/>
        <v>203123</v>
      </c>
      <c r="Q97" s="13"/>
    </row>
    <row r="98" spans="4:18" x14ac:dyDescent="0.3">
      <c r="D98" s="1">
        <f t="shared" si="11"/>
        <v>44395</v>
      </c>
      <c r="F98" s="2">
        <v>22278</v>
      </c>
      <c r="G98" s="3"/>
      <c r="H98" s="3"/>
      <c r="I98" s="3"/>
      <c r="J98" s="3">
        <f t="shared" si="9"/>
        <v>2345717</v>
      </c>
      <c r="K98" s="3"/>
      <c r="L98" s="4">
        <f t="shared" si="10"/>
        <v>9.5883730969481013E-3</v>
      </c>
      <c r="M98" s="3"/>
      <c r="N98" s="3"/>
      <c r="O98" s="3"/>
      <c r="P98" s="17">
        <f t="shared" si="14"/>
        <v>218759</v>
      </c>
      <c r="Q98" s="10">
        <f>+$P$7-P98</f>
        <v>256936</v>
      </c>
      <c r="R98" s="11">
        <f>+Q98/P$7</f>
        <v>0.54012760277068295</v>
      </c>
    </row>
    <row r="99" spans="4:18" x14ac:dyDescent="0.3">
      <c r="D99" s="18">
        <f t="shared" si="11"/>
        <v>44396</v>
      </c>
      <c r="F99" s="2">
        <v>32576</v>
      </c>
      <c r="G99" s="3"/>
      <c r="H99" s="3"/>
      <c r="I99" s="3"/>
      <c r="J99" s="3">
        <f t="shared" si="9"/>
        <v>2378293</v>
      </c>
      <c r="K99" s="3"/>
      <c r="L99" s="4">
        <f t="shared" si="10"/>
        <v>1.3887438254486795E-2</v>
      </c>
      <c r="M99" s="3"/>
      <c r="N99" s="3"/>
      <c r="O99" s="3"/>
      <c r="P99" s="3">
        <f t="shared" ref="P99:P112" si="15">SUM(F93:F99)</f>
        <v>231339</v>
      </c>
      <c r="Q99" s="13"/>
    </row>
    <row r="100" spans="4:18" x14ac:dyDescent="0.3">
      <c r="D100" s="18">
        <f t="shared" si="11"/>
        <v>44397</v>
      </c>
      <c r="F100" s="2">
        <v>44232</v>
      </c>
      <c r="G100" s="3"/>
      <c r="H100" s="3"/>
      <c r="I100" s="3"/>
      <c r="J100" s="3">
        <f t="shared" si="9"/>
        <v>2422525</v>
      </c>
      <c r="K100" s="3"/>
      <c r="L100" s="4">
        <f t="shared" si="10"/>
        <v>1.8598213088126651E-2</v>
      </c>
      <c r="M100" s="3"/>
      <c r="N100" s="3"/>
      <c r="O100" s="3"/>
      <c r="P100" s="3">
        <f t="shared" si="15"/>
        <v>235817</v>
      </c>
      <c r="Q100" s="13"/>
    </row>
    <row r="101" spans="4:18" x14ac:dyDescent="0.3">
      <c r="D101" s="18">
        <f t="shared" si="11"/>
        <v>44398</v>
      </c>
      <c r="F101" s="2">
        <v>56525</v>
      </c>
      <c r="G101" s="3"/>
      <c r="H101" s="3"/>
      <c r="I101" s="3"/>
      <c r="J101" s="3">
        <f t="shared" si="9"/>
        <v>2479050</v>
      </c>
      <c r="K101" s="3"/>
      <c r="L101" s="4">
        <f t="shared" si="10"/>
        <v>2.333309253774471E-2</v>
      </c>
      <c r="M101" s="3"/>
      <c r="N101" s="3"/>
      <c r="O101" s="3"/>
      <c r="P101" s="3">
        <f t="shared" si="15"/>
        <v>256895</v>
      </c>
      <c r="Q101" s="13"/>
    </row>
    <row r="102" spans="4:18" x14ac:dyDescent="0.3">
      <c r="D102" s="18">
        <f t="shared" si="11"/>
        <v>44399</v>
      </c>
      <c r="F102" s="2">
        <v>61651</v>
      </c>
      <c r="G102" s="3"/>
      <c r="H102" s="3"/>
      <c r="I102" s="3"/>
      <c r="J102" s="3">
        <f t="shared" si="9"/>
        <v>2540701</v>
      </c>
      <c r="K102" s="3"/>
      <c r="L102" s="4">
        <f t="shared" si="10"/>
        <v>2.4868800548597244E-2</v>
      </c>
      <c r="M102" s="3"/>
      <c r="N102" s="3"/>
      <c r="O102" s="3"/>
      <c r="P102" s="3">
        <f t="shared" si="15"/>
        <v>281872</v>
      </c>
      <c r="Q102" s="13"/>
    </row>
    <row r="103" spans="4:18" x14ac:dyDescent="0.3">
      <c r="D103" s="18">
        <f t="shared" si="11"/>
        <v>44400</v>
      </c>
      <c r="F103" s="2">
        <v>67485</v>
      </c>
      <c r="G103" s="3"/>
      <c r="H103" s="3"/>
      <c r="I103" s="3"/>
      <c r="J103" s="3">
        <f t="shared" si="9"/>
        <v>2608186</v>
      </c>
      <c r="K103" s="3"/>
      <c r="L103" s="4">
        <f t="shared" si="10"/>
        <v>2.6561567063578123E-2</v>
      </c>
      <c r="M103" s="3"/>
      <c r="N103" s="3"/>
      <c r="O103" s="3"/>
      <c r="P103" s="3">
        <f t="shared" si="15"/>
        <v>308828</v>
      </c>
      <c r="Q103" s="13"/>
    </row>
    <row r="104" spans="4:18" x14ac:dyDescent="0.3">
      <c r="D104" s="18">
        <f t="shared" si="11"/>
        <v>44401</v>
      </c>
      <c r="F104" s="2">
        <v>36779</v>
      </c>
      <c r="G104" s="3"/>
      <c r="H104" s="3"/>
      <c r="I104" s="3"/>
      <c r="J104" s="3">
        <f t="shared" si="9"/>
        <v>2644965</v>
      </c>
      <c r="K104" s="3"/>
      <c r="L104" s="4">
        <f t="shared" si="10"/>
        <v>1.4101371604632491E-2</v>
      </c>
      <c r="M104" s="3"/>
      <c r="N104" s="3"/>
      <c r="O104" s="3"/>
      <c r="P104" s="3">
        <f t="shared" si="15"/>
        <v>321526</v>
      </c>
      <c r="Q104" s="13"/>
    </row>
    <row r="105" spans="4:18" x14ac:dyDescent="0.3">
      <c r="D105" s="1">
        <f t="shared" si="11"/>
        <v>44402</v>
      </c>
      <c r="F105" s="2">
        <v>13818</v>
      </c>
      <c r="G105" s="3"/>
      <c r="H105" s="3"/>
      <c r="I105" s="3"/>
      <c r="J105" s="3">
        <f t="shared" si="9"/>
        <v>2658783</v>
      </c>
      <c r="K105" s="3"/>
      <c r="L105" s="4">
        <f t="shared" si="10"/>
        <v>5.2242657275238047E-3</v>
      </c>
      <c r="M105" s="3"/>
      <c r="N105" s="3"/>
      <c r="O105" s="3"/>
      <c r="P105" s="17">
        <f t="shared" si="15"/>
        <v>313066</v>
      </c>
      <c r="Q105" s="10">
        <f>+$P$7-P105</f>
        <v>162629</v>
      </c>
      <c r="R105" s="11">
        <f>+Q105/P$7</f>
        <v>0.34187662262584217</v>
      </c>
    </row>
    <row r="106" spans="4:18" x14ac:dyDescent="0.3">
      <c r="D106" s="18">
        <f t="shared" si="11"/>
        <v>44403</v>
      </c>
      <c r="F106" s="2">
        <v>35816</v>
      </c>
      <c r="G106" s="3"/>
      <c r="H106" s="3"/>
      <c r="I106" s="3"/>
      <c r="J106" s="3">
        <f t="shared" si="9"/>
        <v>2694599</v>
      </c>
      <c r="K106" s="3"/>
      <c r="L106" s="4">
        <f t="shared" si="10"/>
        <v>1.3470824809696767E-2</v>
      </c>
      <c r="M106" s="3"/>
      <c r="N106" s="3"/>
      <c r="O106" s="3"/>
      <c r="P106" s="3">
        <f t="shared" si="15"/>
        <v>316306</v>
      </c>
      <c r="Q106" s="10"/>
      <c r="R106" s="11"/>
    </row>
    <row r="107" spans="4:18" x14ac:dyDescent="0.3">
      <c r="D107" s="18">
        <f t="shared" si="11"/>
        <v>44404</v>
      </c>
      <c r="F107" s="2">
        <v>61581</v>
      </c>
      <c r="G107" s="3"/>
      <c r="H107" s="3"/>
      <c r="I107" s="3"/>
      <c r="J107" s="3">
        <f t="shared" si="9"/>
        <v>2756180</v>
      </c>
      <c r="K107" s="3"/>
      <c r="L107" s="4">
        <f t="shared" si="10"/>
        <v>2.2853493228491513E-2</v>
      </c>
      <c r="M107" s="3"/>
      <c r="N107" s="3"/>
      <c r="O107" s="3"/>
      <c r="P107" s="3">
        <f t="shared" si="15"/>
        <v>333655</v>
      </c>
      <c r="Q107" s="9"/>
    </row>
    <row r="108" spans="4:18" x14ac:dyDescent="0.3">
      <c r="D108" s="18">
        <f t="shared" si="11"/>
        <v>44405</v>
      </c>
      <c r="F108" s="2">
        <v>84534</v>
      </c>
      <c r="G108" s="3"/>
      <c r="H108" s="3"/>
      <c r="I108" s="3"/>
      <c r="J108" s="3">
        <f t="shared" si="9"/>
        <v>2840714</v>
      </c>
      <c r="K108" s="3"/>
      <c r="L108" s="4">
        <f t="shared" si="10"/>
        <v>3.0670710911478931E-2</v>
      </c>
      <c r="M108" s="3"/>
      <c r="N108" s="3"/>
      <c r="O108" s="3"/>
      <c r="P108" s="3">
        <f t="shared" si="15"/>
        <v>361664</v>
      </c>
    </row>
    <row r="109" spans="4:18" x14ac:dyDescent="0.3">
      <c r="D109" s="18">
        <f t="shared" si="11"/>
        <v>44406</v>
      </c>
      <c r="F109" s="2">
        <v>84513</v>
      </c>
      <c r="G109" s="3"/>
      <c r="H109" s="3"/>
      <c r="I109" s="3"/>
      <c r="J109" s="3">
        <f t="shared" si="9"/>
        <v>2925227</v>
      </c>
      <c r="K109" s="3"/>
      <c r="L109" s="4">
        <f t="shared" si="10"/>
        <v>2.9750619034510338E-2</v>
      </c>
      <c r="M109" s="3"/>
      <c r="N109" s="3"/>
      <c r="O109" s="3"/>
      <c r="P109" s="3">
        <f t="shared" si="15"/>
        <v>384526</v>
      </c>
    </row>
    <row r="110" spans="4:18" x14ac:dyDescent="0.3">
      <c r="D110" s="18">
        <f t="shared" si="11"/>
        <v>44407</v>
      </c>
      <c r="F110" s="2">
        <v>101098</v>
      </c>
      <c r="G110" s="3"/>
      <c r="H110" s="3"/>
      <c r="I110" s="3"/>
      <c r="J110" s="3">
        <f t="shared" si="9"/>
        <v>3026325</v>
      </c>
      <c r="K110" s="3"/>
      <c r="L110" s="4">
        <f t="shared" si="10"/>
        <v>3.4560736653941729E-2</v>
      </c>
      <c r="M110" s="3"/>
      <c r="N110" s="3"/>
      <c r="O110" s="3"/>
      <c r="P110" s="3">
        <f t="shared" si="15"/>
        <v>418139</v>
      </c>
    </row>
    <row r="111" spans="4:18" x14ac:dyDescent="0.3">
      <c r="D111" s="18">
        <f t="shared" si="11"/>
        <v>44408</v>
      </c>
      <c r="F111" s="2">
        <v>51898</v>
      </c>
      <c r="G111" s="3"/>
      <c r="H111" s="3"/>
      <c r="I111" s="3"/>
      <c r="J111" s="3">
        <f t="shared" si="9"/>
        <v>3078223</v>
      </c>
      <c r="K111" s="3"/>
      <c r="L111" s="4">
        <f t="shared" si="10"/>
        <v>1.7148852155667353E-2</v>
      </c>
      <c r="M111" s="3"/>
      <c r="N111" s="3"/>
      <c r="O111" s="3"/>
      <c r="P111" s="3">
        <f t="shared" si="15"/>
        <v>433258</v>
      </c>
    </row>
    <row r="112" spans="4:18" x14ac:dyDescent="0.3">
      <c r="D112" s="1">
        <f t="shared" si="11"/>
        <v>44409</v>
      </c>
      <c r="F112" s="2">
        <v>21768</v>
      </c>
      <c r="G112" s="3"/>
      <c r="H112" s="3"/>
      <c r="I112" s="3"/>
      <c r="J112" s="3">
        <f t="shared" si="9"/>
        <v>3099991</v>
      </c>
      <c r="K112" s="3"/>
      <c r="L112" s="4">
        <f t="shared" si="10"/>
        <v>7.0716124205426317E-3</v>
      </c>
      <c r="M112" s="3"/>
      <c r="N112" s="3"/>
      <c r="O112" s="3"/>
      <c r="P112" s="17">
        <f t="shared" si="15"/>
        <v>441208</v>
      </c>
      <c r="Q112" s="10">
        <f>+$P$7-P112</f>
        <v>34487</v>
      </c>
      <c r="R112" s="11">
        <f>+Q112/P$7</f>
        <v>7.2498134308748255E-2</v>
      </c>
    </row>
    <row r="113" spans="4:19" x14ac:dyDescent="0.3">
      <c r="D113" s="18">
        <f t="shared" si="11"/>
        <v>44410</v>
      </c>
      <c r="F113" s="2">
        <v>56369</v>
      </c>
      <c r="G113" s="3"/>
      <c r="H113" s="3"/>
      <c r="I113" s="3"/>
      <c r="J113" s="3">
        <f t="shared" si="9"/>
        <v>3156360</v>
      </c>
      <c r="K113" s="3"/>
      <c r="L113" s="4">
        <f t="shared" si="10"/>
        <v>1.8183601178196968E-2</v>
      </c>
      <c r="M113" s="3"/>
      <c r="N113" s="3"/>
      <c r="O113" s="3"/>
      <c r="P113" s="3">
        <f t="shared" ref="P113:P119" si="16">SUM(F107:F113)</f>
        <v>461761</v>
      </c>
      <c r="Q113" s="13"/>
      <c r="R113" s="13"/>
      <c r="S113" s="13"/>
    </row>
    <row r="114" spans="4:19" x14ac:dyDescent="0.3">
      <c r="D114" s="18">
        <f t="shared" si="11"/>
        <v>44411</v>
      </c>
      <c r="F114" s="2">
        <v>104758</v>
      </c>
      <c r="G114" s="3"/>
      <c r="H114" s="3"/>
      <c r="I114" s="3"/>
      <c r="J114" s="3">
        <f t="shared" si="9"/>
        <v>3261118</v>
      </c>
      <c r="K114" s="3"/>
      <c r="L114" s="4">
        <f t="shared" si="10"/>
        <v>3.3189496762093047E-2</v>
      </c>
      <c r="M114" s="3"/>
      <c r="N114" s="3"/>
      <c r="O114" s="3"/>
      <c r="P114" s="3">
        <f t="shared" si="16"/>
        <v>504938</v>
      </c>
      <c r="Q114" s="13"/>
      <c r="R114" s="13"/>
      <c r="S114" s="13"/>
    </row>
    <row r="115" spans="4:19" x14ac:dyDescent="0.3">
      <c r="D115" s="18">
        <f t="shared" si="11"/>
        <v>44412</v>
      </c>
      <c r="F115" s="2">
        <v>112279</v>
      </c>
      <c r="G115" s="3"/>
      <c r="H115" s="3"/>
      <c r="I115" s="3"/>
      <c r="J115" s="3">
        <f t="shared" si="9"/>
        <v>3373397</v>
      </c>
      <c r="K115" s="3"/>
      <c r="L115" s="4">
        <f t="shared" si="10"/>
        <v>3.4429603589934493E-2</v>
      </c>
      <c r="M115" s="3"/>
      <c r="N115" s="3"/>
      <c r="O115" s="3"/>
      <c r="P115" s="3">
        <f t="shared" si="16"/>
        <v>532683</v>
      </c>
      <c r="Q115" s="13"/>
      <c r="R115" s="13"/>
      <c r="S115" s="13"/>
    </row>
    <row r="116" spans="4:19" x14ac:dyDescent="0.3">
      <c r="D116" s="18">
        <f t="shared" si="11"/>
        <v>44413</v>
      </c>
      <c r="F116" s="2">
        <v>120945</v>
      </c>
      <c r="G116" s="3"/>
      <c r="H116" s="3"/>
      <c r="I116" s="3"/>
      <c r="J116" s="3">
        <f t="shared" si="9"/>
        <v>3494342</v>
      </c>
      <c r="K116" s="3"/>
      <c r="L116" s="4">
        <f t="shared" si="10"/>
        <v>3.5852584205179526E-2</v>
      </c>
      <c r="M116" s="3"/>
      <c r="N116" s="3"/>
      <c r="O116" s="3"/>
      <c r="P116" s="3">
        <f t="shared" si="16"/>
        <v>569115</v>
      </c>
      <c r="Q116" s="13"/>
      <c r="R116" s="13"/>
      <c r="S116" s="13"/>
    </row>
    <row r="117" spans="4:19" x14ac:dyDescent="0.3">
      <c r="D117" s="18">
        <f t="shared" si="11"/>
        <v>44414</v>
      </c>
      <c r="F117" s="2">
        <v>130706</v>
      </c>
      <c r="G117" s="3"/>
      <c r="H117" s="3"/>
      <c r="I117" s="3"/>
      <c r="J117" s="3">
        <f t="shared" si="9"/>
        <v>3625048</v>
      </c>
      <c r="K117" s="3"/>
      <c r="L117" s="4">
        <f t="shared" si="10"/>
        <v>3.7405039346463512E-2</v>
      </c>
      <c r="M117" s="3"/>
      <c r="N117" s="3"/>
      <c r="O117" s="3"/>
      <c r="P117" s="3">
        <f t="shared" si="16"/>
        <v>598723</v>
      </c>
      <c r="Q117" s="13"/>
      <c r="R117" s="13"/>
      <c r="S117" s="13"/>
    </row>
    <row r="118" spans="4:19" x14ac:dyDescent="0.3">
      <c r="D118" s="18">
        <f t="shared" si="11"/>
        <v>44415</v>
      </c>
      <c r="F118" s="2">
        <v>68950</v>
      </c>
      <c r="G118" s="3"/>
      <c r="H118" s="3"/>
      <c r="I118" s="3"/>
      <c r="J118" s="3">
        <f t="shared" si="9"/>
        <v>3693998</v>
      </c>
      <c r="K118" s="3"/>
      <c r="L118" s="4">
        <f t="shared" si="10"/>
        <v>1.9020437798340877E-2</v>
      </c>
      <c r="M118" s="3"/>
      <c r="N118" s="3"/>
      <c r="O118" s="3"/>
      <c r="P118" s="3">
        <f t="shared" si="16"/>
        <v>615775</v>
      </c>
      <c r="Q118" s="13"/>
      <c r="R118" s="13"/>
      <c r="S118" s="13"/>
    </row>
    <row r="119" spans="4:19" x14ac:dyDescent="0.3">
      <c r="D119" s="1">
        <f t="shared" si="11"/>
        <v>44416</v>
      </c>
      <c r="F119" s="2">
        <v>24390</v>
      </c>
      <c r="G119" s="3"/>
      <c r="H119" s="3"/>
      <c r="I119" s="3"/>
      <c r="J119" s="3">
        <f t="shared" si="9"/>
        <v>3718388</v>
      </c>
      <c r="K119" s="3"/>
      <c r="L119" s="4">
        <f t="shared" si="10"/>
        <v>6.6026023836504516E-3</v>
      </c>
      <c r="M119" s="3"/>
      <c r="N119" s="3"/>
      <c r="O119" s="3"/>
      <c r="P119" s="17">
        <f t="shared" si="16"/>
        <v>618397</v>
      </c>
      <c r="Q119" s="10">
        <f>+$P$7-P119</f>
        <v>-142702</v>
      </c>
      <c r="R119" s="11">
        <f>+Q119/P$7</f>
        <v>-0.29998633578238154</v>
      </c>
      <c r="S119" s="13"/>
    </row>
    <row r="120" spans="4:19" x14ac:dyDescent="0.3">
      <c r="D120" s="18">
        <f t="shared" si="11"/>
        <v>44417</v>
      </c>
      <c r="F120" s="2">
        <v>102375</v>
      </c>
      <c r="G120" s="3"/>
      <c r="H120" s="3"/>
      <c r="I120" s="3"/>
      <c r="J120" s="3">
        <f t="shared" si="9"/>
        <v>3820763</v>
      </c>
      <c r="K120" s="3"/>
      <c r="L120" s="4">
        <f t="shared" si="10"/>
        <v>2.7532091863463413E-2</v>
      </c>
      <c r="M120" s="3"/>
      <c r="N120" s="3"/>
      <c r="O120" s="3"/>
      <c r="P120" s="3">
        <f t="shared" ref="P120:P126" si="17">SUM(F114:F120)</f>
        <v>664403</v>
      </c>
      <c r="Q120" s="13"/>
      <c r="R120" s="15"/>
      <c r="S120" s="15"/>
    </row>
    <row r="121" spans="4:19" x14ac:dyDescent="0.3">
      <c r="D121" s="18">
        <f t="shared" si="11"/>
        <v>44418</v>
      </c>
      <c r="F121" s="2">
        <v>101254</v>
      </c>
      <c r="G121" s="3"/>
      <c r="H121" s="3"/>
      <c r="I121" s="3"/>
      <c r="J121" s="3">
        <f t="shared" si="9"/>
        <v>3922017</v>
      </c>
      <c r="K121" s="3"/>
      <c r="L121" s="4">
        <f t="shared" si="10"/>
        <v>2.6500989462052475E-2</v>
      </c>
      <c r="M121" s="3"/>
      <c r="N121" s="3"/>
      <c r="O121" s="3"/>
      <c r="P121" s="3">
        <f t="shared" si="17"/>
        <v>660899</v>
      </c>
      <c r="Q121" s="13"/>
    </row>
    <row r="122" spans="4:19" x14ac:dyDescent="0.3">
      <c r="D122" s="18">
        <f t="shared" si="11"/>
        <v>44419</v>
      </c>
      <c r="F122" s="2">
        <v>144635</v>
      </c>
      <c r="G122" s="3"/>
      <c r="H122" s="3"/>
      <c r="I122" s="3"/>
      <c r="J122" s="3">
        <f t="shared" si="9"/>
        <v>4066652</v>
      </c>
      <c r="K122" s="3"/>
      <c r="L122" s="4">
        <f t="shared" si="10"/>
        <v>3.6877708587188682E-2</v>
      </c>
      <c r="M122" s="3"/>
      <c r="N122" s="3"/>
      <c r="O122" s="3"/>
      <c r="P122" s="3">
        <f t="shared" si="17"/>
        <v>693255</v>
      </c>
      <c r="Q122" s="13"/>
    </row>
    <row r="123" spans="4:19" x14ac:dyDescent="0.3">
      <c r="D123" s="18">
        <f t="shared" si="11"/>
        <v>44420</v>
      </c>
      <c r="F123" s="2">
        <v>143537</v>
      </c>
      <c r="G123" s="3"/>
      <c r="H123" s="3"/>
      <c r="I123" s="3"/>
      <c r="J123" s="3">
        <f t="shared" si="9"/>
        <v>4210189</v>
      </c>
      <c r="K123" s="3"/>
      <c r="L123" s="4">
        <f t="shared" si="10"/>
        <v>3.5296110904006542E-2</v>
      </c>
      <c r="M123" s="3"/>
      <c r="N123" s="3"/>
      <c r="O123" s="3"/>
      <c r="P123" s="3">
        <f t="shared" si="17"/>
        <v>715847</v>
      </c>
      <c r="Q123" s="13"/>
    </row>
    <row r="124" spans="4:19" x14ac:dyDescent="0.3">
      <c r="D124" s="18">
        <f t="shared" si="11"/>
        <v>44421</v>
      </c>
      <c r="F124" s="2">
        <v>155297</v>
      </c>
      <c r="G124" s="3"/>
      <c r="H124" s="3"/>
      <c r="I124" s="3"/>
      <c r="J124" s="3">
        <f t="shared" si="9"/>
        <v>4365486</v>
      </c>
      <c r="K124" s="3"/>
      <c r="L124" s="4">
        <f t="shared" si="10"/>
        <v>3.6885992529076483E-2</v>
      </c>
      <c r="M124" s="3"/>
      <c r="N124" s="3"/>
      <c r="O124" s="3"/>
      <c r="P124" s="3">
        <f t="shared" si="17"/>
        <v>740438</v>
      </c>
      <c r="Q124" s="13"/>
    </row>
    <row r="125" spans="4:19" x14ac:dyDescent="0.3">
      <c r="D125" s="18">
        <f t="shared" si="11"/>
        <v>44422</v>
      </c>
      <c r="F125" s="2">
        <v>71135</v>
      </c>
      <c r="G125" s="3"/>
      <c r="H125" s="3"/>
      <c r="I125" s="3"/>
      <c r="J125" s="3">
        <f t="shared" si="9"/>
        <v>4436621</v>
      </c>
      <c r="K125" s="3"/>
      <c r="L125" s="4">
        <f t="shared" si="10"/>
        <v>1.6294863847919797E-2</v>
      </c>
      <c r="M125" s="3"/>
      <c r="N125" s="3"/>
      <c r="O125" s="3"/>
      <c r="P125" s="3">
        <f t="shared" si="17"/>
        <v>742623</v>
      </c>
      <c r="Q125" s="13"/>
    </row>
    <row r="126" spans="4:19" x14ac:dyDescent="0.3">
      <c r="D126" s="1">
        <f t="shared" si="11"/>
        <v>44423</v>
      </c>
      <c r="F126" s="2">
        <v>30883</v>
      </c>
      <c r="G126" s="3"/>
      <c r="H126" s="3"/>
      <c r="I126" s="3"/>
      <c r="J126" s="3">
        <f t="shared" si="9"/>
        <v>4467504</v>
      </c>
      <c r="K126" s="3"/>
      <c r="L126" s="4">
        <f t="shared" si="10"/>
        <v>6.9609281477953601E-3</v>
      </c>
      <c r="M126" s="3"/>
      <c r="N126" s="3"/>
      <c r="O126" s="3"/>
      <c r="P126" s="17">
        <f t="shared" si="17"/>
        <v>749116</v>
      </c>
      <c r="Q126" s="10">
        <f>+$P$7-P126</f>
        <v>-273421</v>
      </c>
      <c r="R126" s="11">
        <f>+Q126/P$7</f>
        <v>-0.57478216083835232</v>
      </c>
    </row>
    <row r="127" spans="4:19" x14ac:dyDescent="0.3">
      <c r="D127" s="18">
        <f t="shared" si="11"/>
        <v>44424</v>
      </c>
      <c r="F127" s="2">
        <v>103697</v>
      </c>
      <c r="G127" s="3"/>
      <c r="H127" s="3"/>
      <c r="I127" s="3"/>
      <c r="J127" s="3">
        <f t="shared" si="9"/>
        <v>4571201</v>
      </c>
      <c r="K127" s="3"/>
      <c r="L127" s="4">
        <f t="shared" si="10"/>
        <v>2.3211394998191383E-2</v>
      </c>
      <c r="M127" s="3"/>
      <c r="N127" s="3"/>
      <c r="O127" s="3"/>
      <c r="P127" s="3">
        <f t="shared" ref="P127:P133" si="18">SUM(F121:F127)</f>
        <v>750438</v>
      </c>
      <c r="Q127" s="13"/>
    </row>
    <row r="128" spans="4:19" x14ac:dyDescent="0.3">
      <c r="D128" s="18">
        <f t="shared" si="11"/>
        <v>44425</v>
      </c>
      <c r="F128" s="2">
        <v>144294</v>
      </c>
      <c r="G128" s="3"/>
      <c r="H128" s="3"/>
      <c r="I128" s="3"/>
      <c r="J128" s="3">
        <f t="shared" si="9"/>
        <v>4715495</v>
      </c>
      <c r="K128" s="3"/>
      <c r="L128" s="4">
        <f t="shared" si="10"/>
        <v>3.1565883889157355E-2</v>
      </c>
      <c r="M128" s="3"/>
      <c r="N128" s="3"/>
      <c r="O128" s="3"/>
      <c r="P128" s="3">
        <f t="shared" si="18"/>
        <v>793478</v>
      </c>
      <c r="Q128" s="13"/>
    </row>
    <row r="129" spans="4:18" x14ac:dyDescent="0.3">
      <c r="D129" s="18">
        <f t="shared" si="11"/>
        <v>44426</v>
      </c>
      <c r="F129" s="2">
        <v>158127</v>
      </c>
      <c r="G129" s="3"/>
      <c r="H129" s="3"/>
      <c r="I129" s="3"/>
      <c r="J129" s="3">
        <f t="shared" si="9"/>
        <v>4873622</v>
      </c>
      <c r="K129" s="3"/>
      <c r="L129" s="4">
        <f t="shared" si="10"/>
        <v>3.3533489061063577E-2</v>
      </c>
      <c r="M129" s="3"/>
      <c r="N129" s="3"/>
      <c r="O129" s="3"/>
      <c r="P129" s="3">
        <f t="shared" si="18"/>
        <v>806970</v>
      </c>
      <c r="Q129" s="13"/>
    </row>
    <row r="130" spans="4:18" x14ac:dyDescent="0.3">
      <c r="D130" s="18">
        <f t="shared" si="11"/>
        <v>44427</v>
      </c>
      <c r="F130" s="2">
        <v>154917</v>
      </c>
      <c r="G130" s="3"/>
      <c r="H130" s="3"/>
      <c r="I130" s="3"/>
      <c r="J130" s="3">
        <f t="shared" si="9"/>
        <v>5028539</v>
      </c>
      <c r="K130" s="3"/>
      <c r="L130" s="4">
        <f t="shared" si="10"/>
        <v>3.1786831231474251E-2</v>
      </c>
      <c r="M130" s="3"/>
      <c r="N130" s="3"/>
      <c r="O130" s="3"/>
      <c r="P130" s="3">
        <f t="shared" si="18"/>
        <v>818350</v>
      </c>
      <c r="Q130" s="13"/>
    </row>
    <row r="131" spans="4:18" x14ac:dyDescent="0.3">
      <c r="D131" s="18">
        <f t="shared" si="11"/>
        <v>44428</v>
      </c>
      <c r="F131" s="2">
        <v>151108</v>
      </c>
      <c r="G131" s="3"/>
      <c r="H131" s="3"/>
      <c r="I131" s="3"/>
      <c r="J131" s="3">
        <f t="shared" si="9"/>
        <v>5179647</v>
      </c>
      <c r="K131" s="3"/>
      <c r="L131" s="4">
        <f t="shared" si="10"/>
        <v>3.0050080152505529E-2</v>
      </c>
      <c r="M131" s="3"/>
      <c r="N131" s="3"/>
      <c r="O131" s="3"/>
      <c r="P131" s="3">
        <f t="shared" si="18"/>
        <v>814161</v>
      </c>
      <c r="Q131" s="13"/>
    </row>
    <row r="132" spans="4:18" x14ac:dyDescent="0.3">
      <c r="D132" s="18">
        <f t="shared" si="11"/>
        <v>44429</v>
      </c>
      <c r="F132" s="2">
        <v>145083</v>
      </c>
      <c r="G132" s="3"/>
      <c r="H132" s="3"/>
      <c r="I132" s="3"/>
      <c r="J132" s="3">
        <f t="shared" si="9"/>
        <v>5324730</v>
      </c>
      <c r="K132" s="3"/>
      <c r="L132" s="4">
        <f t="shared" si="10"/>
        <v>2.801020996218468E-2</v>
      </c>
      <c r="M132" s="3"/>
      <c r="N132" s="3"/>
      <c r="O132" s="3"/>
      <c r="P132" s="3">
        <f t="shared" si="18"/>
        <v>888109</v>
      </c>
      <c r="Q132" s="13"/>
    </row>
    <row r="133" spans="4:18" x14ac:dyDescent="0.3">
      <c r="D133" s="1">
        <f t="shared" si="11"/>
        <v>44430</v>
      </c>
      <c r="F133" s="2">
        <v>99183</v>
      </c>
      <c r="G133" s="3"/>
      <c r="H133" s="3"/>
      <c r="I133" s="3"/>
      <c r="J133" s="3">
        <f t="shared" si="9"/>
        <v>5423913</v>
      </c>
      <c r="K133" s="3"/>
      <c r="L133" s="4">
        <f t="shared" si="10"/>
        <v>1.862685995346243E-2</v>
      </c>
      <c r="M133" s="3"/>
      <c r="N133" s="3"/>
      <c r="O133" s="3"/>
      <c r="P133" s="17">
        <f t="shared" si="18"/>
        <v>956409</v>
      </c>
      <c r="Q133" s="10">
        <f>+$P$7-P133</f>
        <v>-480714</v>
      </c>
      <c r="R133" s="11">
        <f>+Q133/P$7</f>
        <v>-1.0105508781887553</v>
      </c>
    </row>
    <row r="134" spans="4:18" x14ac:dyDescent="0.3">
      <c r="D134" s="18">
        <f t="shared" si="11"/>
        <v>44431</v>
      </c>
      <c r="F134" s="2">
        <v>111134</v>
      </c>
      <c r="G134" s="3"/>
      <c r="H134" s="3"/>
      <c r="I134" s="3"/>
      <c r="J134" s="3">
        <f t="shared" si="9"/>
        <v>5535047</v>
      </c>
      <c r="K134" s="3"/>
      <c r="L134" s="4">
        <f t="shared" si="10"/>
        <v>2.0489635434786657E-2</v>
      </c>
      <c r="M134" s="3"/>
      <c r="N134" s="3"/>
      <c r="O134" s="3"/>
      <c r="P134" s="3">
        <f t="shared" ref="P134:P161" si="19">SUM(F128:F134)</f>
        <v>963846</v>
      </c>
      <c r="Q134" s="13"/>
    </row>
    <row r="135" spans="4:18" x14ac:dyDescent="0.3">
      <c r="D135" s="18">
        <f t="shared" si="11"/>
        <v>44432</v>
      </c>
      <c r="F135" s="2">
        <v>147619</v>
      </c>
      <c r="G135" s="3"/>
      <c r="H135" s="3"/>
      <c r="I135" s="3"/>
      <c r="J135" s="3">
        <f t="shared" ref="J135:J175" si="20">+J134+F135</f>
        <v>5682666</v>
      </c>
      <c r="K135" s="3"/>
      <c r="L135" s="4">
        <f t="shared" ref="L135:L175" si="21">+F135/J134</f>
        <v>2.6669872902614918E-2</v>
      </c>
      <c r="M135" s="3"/>
      <c r="N135" s="3"/>
      <c r="O135" s="3"/>
      <c r="P135" s="3">
        <f t="shared" si="19"/>
        <v>967171</v>
      </c>
      <c r="Q135" s="13"/>
    </row>
    <row r="136" spans="4:18" x14ac:dyDescent="0.3">
      <c r="D136" s="18">
        <f t="shared" ref="D136:D175" si="22">1+D135</f>
        <v>44433</v>
      </c>
      <c r="F136" s="2">
        <v>171737</v>
      </c>
      <c r="G136" s="3"/>
      <c r="H136" s="3"/>
      <c r="I136" s="3"/>
      <c r="J136" s="3">
        <f t="shared" si="20"/>
        <v>5854403</v>
      </c>
      <c r="K136" s="3"/>
      <c r="L136" s="4">
        <f t="shared" si="21"/>
        <v>3.0221202513045813E-2</v>
      </c>
      <c r="M136" s="3"/>
      <c r="N136" s="3"/>
      <c r="O136" s="3"/>
      <c r="P136" s="3">
        <f t="shared" si="19"/>
        <v>980781</v>
      </c>
      <c r="Q136" s="13"/>
    </row>
    <row r="137" spans="4:18" x14ac:dyDescent="0.3">
      <c r="D137" s="18">
        <f t="shared" si="22"/>
        <v>44434</v>
      </c>
      <c r="F137" s="2">
        <v>177206</v>
      </c>
      <c r="G137" s="3"/>
      <c r="H137" s="3"/>
      <c r="I137" s="3"/>
      <c r="J137" s="3">
        <f t="shared" si="20"/>
        <v>6031609</v>
      </c>
      <c r="K137" s="3"/>
      <c r="L137" s="4">
        <f t="shared" si="21"/>
        <v>3.0268842100552352E-2</v>
      </c>
      <c r="M137" s="3"/>
      <c r="N137" s="3"/>
      <c r="O137" s="3"/>
      <c r="P137" s="3">
        <f t="shared" si="19"/>
        <v>1003070</v>
      </c>
      <c r="Q137" s="13"/>
    </row>
    <row r="138" spans="4:18" x14ac:dyDescent="0.3">
      <c r="D138" s="18">
        <f t="shared" si="22"/>
        <v>44435</v>
      </c>
      <c r="F138" s="2">
        <v>190370</v>
      </c>
      <c r="G138" s="3"/>
      <c r="H138" s="3"/>
      <c r="I138" s="3"/>
      <c r="J138" s="3">
        <f t="shared" si="20"/>
        <v>6221979</v>
      </c>
      <c r="K138" s="3"/>
      <c r="L138" s="4">
        <f t="shared" si="21"/>
        <v>3.1562059145412109E-2</v>
      </c>
      <c r="M138" s="3"/>
      <c r="N138" s="3"/>
      <c r="O138" s="3"/>
      <c r="P138" s="3">
        <f t="shared" si="19"/>
        <v>1042332</v>
      </c>
      <c r="Q138" s="13"/>
    </row>
    <row r="139" spans="4:18" x14ac:dyDescent="0.3">
      <c r="D139" s="18">
        <f t="shared" si="22"/>
        <v>44436</v>
      </c>
      <c r="F139" s="2">
        <v>72785</v>
      </c>
      <c r="G139" s="3"/>
      <c r="H139" s="3"/>
      <c r="I139" s="3"/>
      <c r="J139" s="3">
        <f t="shared" si="20"/>
        <v>6294764</v>
      </c>
      <c r="K139" s="3"/>
      <c r="L139" s="4">
        <f t="shared" si="21"/>
        <v>1.1698046553998333E-2</v>
      </c>
      <c r="M139" s="3"/>
      <c r="N139" s="3"/>
      <c r="O139" s="3"/>
      <c r="P139" s="3">
        <f t="shared" si="19"/>
        <v>970034</v>
      </c>
      <c r="Q139" s="13"/>
    </row>
    <row r="140" spans="4:18" x14ac:dyDescent="0.3">
      <c r="D140" s="1">
        <f t="shared" si="22"/>
        <v>44437</v>
      </c>
      <c r="F140" s="2">
        <v>37262</v>
      </c>
      <c r="G140" s="3"/>
      <c r="H140" s="3"/>
      <c r="I140" s="3"/>
      <c r="J140" s="3">
        <f t="shared" si="20"/>
        <v>6332026</v>
      </c>
      <c r="K140" s="3"/>
      <c r="L140" s="4">
        <f t="shared" si="21"/>
        <v>5.9195229559043036E-3</v>
      </c>
      <c r="M140" s="3"/>
      <c r="N140" s="3"/>
      <c r="O140" s="3"/>
      <c r="P140" s="17">
        <f t="shared" si="19"/>
        <v>908113</v>
      </c>
      <c r="Q140" s="10">
        <f>+$P$7-P140</f>
        <v>-432418</v>
      </c>
      <c r="R140" s="11">
        <f>+Q140/P$7</f>
        <v>-0.90902363909647987</v>
      </c>
    </row>
    <row r="141" spans="4:18" x14ac:dyDescent="0.3">
      <c r="D141" s="18">
        <f t="shared" si="22"/>
        <v>44438</v>
      </c>
      <c r="F141" s="2">
        <v>119642</v>
      </c>
      <c r="G141" s="3"/>
      <c r="H141" s="3"/>
      <c r="I141" s="3"/>
      <c r="J141" s="3">
        <f t="shared" si="20"/>
        <v>6451668</v>
      </c>
      <c r="K141" s="3"/>
      <c r="L141" s="4">
        <f t="shared" si="21"/>
        <v>1.8894742377874002E-2</v>
      </c>
      <c r="M141" s="3"/>
      <c r="N141" s="3"/>
      <c r="O141" s="3"/>
      <c r="P141" s="3">
        <f t="shared" si="19"/>
        <v>916621</v>
      </c>
      <c r="Q141" s="13"/>
    </row>
    <row r="142" spans="4:18" x14ac:dyDescent="0.3">
      <c r="D142" s="18">
        <f t="shared" si="22"/>
        <v>44439</v>
      </c>
      <c r="F142" s="2">
        <v>158666</v>
      </c>
      <c r="G142" s="3"/>
      <c r="H142" s="3"/>
      <c r="I142" s="3"/>
      <c r="J142" s="3">
        <f t="shared" si="20"/>
        <v>6610334</v>
      </c>
      <c r="K142" s="3"/>
      <c r="L142" s="4">
        <f t="shared" si="21"/>
        <v>2.459301997560941E-2</v>
      </c>
      <c r="M142" s="3"/>
      <c r="N142" s="3"/>
      <c r="O142" s="3"/>
      <c r="P142" s="3">
        <f t="shared" si="19"/>
        <v>927668</v>
      </c>
      <c r="Q142" s="13"/>
    </row>
    <row r="143" spans="4:18" x14ac:dyDescent="0.3">
      <c r="D143" s="18">
        <f t="shared" si="22"/>
        <v>44440</v>
      </c>
      <c r="F143" s="2">
        <v>184420</v>
      </c>
      <c r="G143" s="3"/>
      <c r="H143" s="3"/>
      <c r="I143" s="3"/>
      <c r="J143" s="3">
        <f t="shared" si="20"/>
        <v>6794754</v>
      </c>
      <c r="K143" s="3"/>
      <c r="L143" s="4">
        <f t="shared" si="21"/>
        <v>2.7898741576446819E-2</v>
      </c>
      <c r="M143" s="3"/>
      <c r="N143" s="3"/>
      <c r="O143" s="3"/>
      <c r="P143" s="3">
        <f t="shared" si="19"/>
        <v>940351</v>
      </c>
      <c r="Q143" s="13"/>
    </row>
    <row r="144" spans="4:18" x14ac:dyDescent="0.3">
      <c r="D144" s="18">
        <f t="shared" si="22"/>
        <v>44441</v>
      </c>
      <c r="F144" s="2">
        <v>177568</v>
      </c>
      <c r="G144" s="3"/>
      <c r="H144" s="3"/>
      <c r="I144" s="3"/>
      <c r="J144" s="3">
        <f t="shared" si="20"/>
        <v>6972322</v>
      </c>
      <c r="K144" s="3"/>
      <c r="L144" s="4">
        <f t="shared" si="21"/>
        <v>2.6133102096117092E-2</v>
      </c>
      <c r="M144" s="3"/>
      <c r="N144" s="3"/>
      <c r="O144" s="3"/>
      <c r="P144" s="3">
        <f t="shared" si="19"/>
        <v>940713</v>
      </c>
      <c r="Q144" s="13"/>
    </row>
    <row r="145" spans="4:18" x14ac:dyDescent="0.3">
      <c r="D145" s="18">
        <f t="shared" si="22"/>
        <v>44442</v>
      </c>
      <c r="F145" s="2">
        <v>182593</v>
      </c>
      <c r="G145" s="3"/>
      <c r="H145" s="3"/>
      <c r="I145" s="3"/>
      <c r="J145" s="3">
        <f t="shared" si="20"/>
        <v>7154915</v>
      </c>
      <c r="K145" s="3"/>
      <c r="L145" s="4">
        <f t="shared" si="21"/>
        <v>2.6188262676336522E-2</v>
      </c>
      <c r="M145" s="3"/>
      <c r="N145" s="3"/>
      <c r="O145" s="3"/>
      <c r="P145" s="3">
        <f t="shared" si="19"/>
        <v>932936</v>
      </c>
      <c r="Q145" s="13"/>
    </row>
    <row r="146" spans="4:18" x14ac:dyDescent="0.3">
      <c r="D146" s="18">
        <f t="shared" si="22"/>
        <v>44443</v>
      </c>
      <c r="F146" s="2">
        <v>58682</v>
      </c>
      <c r="G146" s="3"/>
      <c r="H146" s="3"/>
      <c r="I146" s="3"/>
      <c r="J146" s="3">
        <f t="shared" si="20"/>
        <v>7213597</v>
      </c>
      <c r="K146" s="3"/>
      <c r="L146" s="4">
        <f t="shared" si="21"/>
        <v>8.2016348202599201E-3</v>
      </c>
      <c r="M146" s="3"/>
      <c r="N146" s="3"/>
      <c r="O146" s="3"/>
      <c r="P146" s="3">
        <f t="shared" si="19"/>
        <v>918833</v>
      </c>
      <c r="Q146" s="13"/>
    </row>
    <row r="147" spans="4:18" x14ac:dyDescent="0.3">
      <c r="D147" s="1">
        <f t="shared" si="22"/>
        <v>44444</v>
      </c>
      <c r="F147" s="2">
        <v>35586</v>
      </c>
      <c r="G147" s="3"/>
      <c r="H147" s="3"/>
      <c r="I147" s="3"/>
      <c r="J147" s="3">
        <f t="shared" si="20"/>
        <v>7249183</v>
      </c>
      <c r="K147" s="3"/>
      <c r="L147" s="4">
        <f t="shared" si="21"/>
        <v>4.9331838193899663E-3</v>
      </c>
      <c r="M147" s="3"/>
      <c r="N147" s="3"/>
      <c r="O147" s="3"/>
      <c r="P147" s="17">
        <f t="shared" si="19"/>
        <v>917157</v>
      </c>
      <c r="Q147" s="10">
        <f>+$P$7-P147</f>
        <v>-441462</v>
      </c>
      <c r="R147" s="11">
        <f>+Q147/P$7</f>
        <v>-0.92803582127203355</v>
      </c>
    </row>
    <row r="148" spans="4:18" x14ac:dyDescent="0.3">
      <c r="D148" s="18">
        <f t="shared" si="22"/>
        <v>44445</v>
      </c>
      <c r="F148" s="2">
        <v>39644</v>
      </c>
      <c r="G148" s="3"/>
      <c r="H148" s="3"/>
      <c r="I148" s="3"/>
      <c r="J148" s="3">
        <f t="shared" si="20"/>
        <v>7288827</v>
      </c>
      <c r="K148" s="3"/>
      <c r="L148" s="4">
        <f t="shared" si="21"/>
        <v>5.4687542030598486E-3</v>
      </c>
      <c r="M148" s="3"/>
      <c r="N148" s="3"/>
      <c r="O148" s="3"/>
      <c r="P148" s="3">
        <f t="shared" si="19"/>
        <v>837159</v>
      </c>
      <c r="Q148" s="13"/>
    </row>
    <row r="149" spans="4:18" x14ac:dyDescent="0.3">
      <c r="D149" s="18">
        <f t="shared" si="22"/>
        <v>44446</v>
      </c>
      <c r="F149" s="2">
        <v>115776</v>
      </c>
      <c r="G149" s="3"/>
      <c r="H149" s="3"/>
      <c r="I149" s="3"/>
      <c r="J149" s="3">
        <f t="shared" si="20"/>
        <v>7404603</v>
      </c>
      <c r="K149" s="3"/>
      <c r="L149" s="4">
        <f t="shared" si="21"/>
        <v>1.5884037308060681E-2</v>
      </c>
      <c r="M149" s="3"/>
      <c r="N149" s="3"/>
      <c r="O149" s="3"/>
      <c r="P149" s="3">
        <f t="shared" si="19"/>
        <v>794269</v>
      </c>
      <c r="Q149" s="13"/>
    </row>
    <row r="150" spans="4:18" x14ac:dyDescent="0.3">
      <c r="D150" s="18">
        <f t="shared" si="22"/>
        <v>44447</v>
      </c>
      <c r="F150" s="2">
        <v>157759</v>
      </c>
      <c r="G150" s="3"/>
      <c r="H150" s="3"/>
      <c r="I150" s="3"/>
      <c r="J150" s="3">
        <f t="shared" si="20"/>
        <v>7562362</v>
      </c>
      <c r="K150" s="3"/>
      <c r="L150" s="4">
        <f t="shared" si="21"/>
        <v>2.1305531167572386E-2</v>
      </c>
      <c r="M150" s="3"/>
      <c r="N150" s="3"/>
      <c r="O150" s="3"/>
      <c r="P150" s="3">
        <f t="shared" si="19"/>
        <v>767608</v>
      </c>
      <c r="Q150" s="13"/>
    </row>
    <row r="151" spans="4:18" x14ac:dyDescent="0.3">
      <c r="D151" s="18">
        <f t="shared" si="22"/>
        <v>44448</v>
      </c>
      <c r="F151" s="2">
        <v>160748</v>
      </c>
      <c r="G151" s="3"/>
      <c r="H151" s="3"/>
      <c r="I151" s="3"/>
      <c r="J151" s="3">
        <f t="shared" si="20"/>
        <v>7723110</v>
      </c>
      <c r="K151" s="3"/>
      <c r="L151" s="4">
        <f t="shared" si="21"/>
        <v>2.1256321768251769E-2</v>
      </c>
      <c r="M151" s="3"/>
      <c r="N151" s="3"/>
      <c r="O151" s="3"/>
      <c r="P151" s="3">
        <f t="shared" si="19"/>
        <v>750788</v>
      </c>
      <c r="Q151" s="13"/>
    </row>
    <row r="152" spans="4:18" x14ac:dyDescent="0.3">
      <c r="D152" s="18">
        <f t="shared" si="22"/>
        <v>44449</v>
      </c>
      <c r="F152" s="2">
        <v>171125</v>
      </c>
      <c r="G152" s="3"/>
      <c r="H152" s="3"/>
      <c r="I152" s="3"/>
      <c r="J152" s="3">
        <f t="shared" si="20"/>
        <v>7894235</v>
      </c>
      <c r="K152" s="3"/>
      <c r="L152" s="4">
        <f t="shared" si="21"/>
        <v>2.2157524624147527E-2</v>
      </c>
      <c r="M152" s="3"/>
      <c r="N152" s="3"/>
      <c r="O152" s="3"/>
      <c r="P152" s="3">
        <f t="shared" si="19"/>
        <v>739320</v>
      </c>
      <c r="Q152" s="13"/>
    </row>
    <row r="153" spans="4:18" x14ac:dyDescent="0.3">
      <c r="D153" s="18">
        <f t="shared" si="22"/>
        <v>44450</v>
      </c>
      <c r="F153" s="2">
        <v>72088</v>
      </c>
      <c r="G153" s="3"/>
      <c r="H153" s="3"/>
      <c r="I153" s="3"/>
      <c r="J153" s="3">
        <f t="shared" si="20"/>
        <v>7966323</v>
      </c>
      <c r="K153" s="3"/>
      <c r="L153" s="4">
        <f t="shared" si="21"/>
        <v>9.1317271401218734E-3</v>
      </c>
      <c r="M153" s="3"/>
      <c r="N153" s="3"/>
      <c r="O153" s="3"/>
      <c r="P153" s="3">
        <f t="shared" si="19"/>
        <v>752726</v>
      </c>
      <c r="Q153" s="13"/>
    </row>
    <row r="154" spans="4:18" x14ac:dyDescent="0.3">
      <c r="D154" s="1">
        <f t="shared" si="22"/>
        <v>44451</v>
      </c>
      <c r="F154" s="2">
        <v>35450</v>
      </c>
      <c r="G154" s="3"/>
      <c r="H154" s="3"/>
      <c r="I154" s="3"/>
      <c r="J154" s="3">
        <f t="shared" si="20"/>
        <v>8001773</v>
      </c>
      <c r="K154" s="3"/>
      <c r="L154" s="4">
        <f t="shared" si="21"/>
        <v>4.4499827586704684E-3</v>
      </c>
      <c r="M154" s="3"/>
      <c r="N154" s="3"/>
      <c r="O154" s="3"/>
      <c r="P154" s="17">
        <f t="shared" si="19"/>
        <v>752590</v>
      </c>
      <c r="Q154" s="10">
        <f>+$P$7-P154</f>
        <v>-276895</v>
      </c>
      <c r="R154" s="11">
        <f>+Q154/P$7</f>
        <v>-0.58208515960857277</v>
      </c>
    </row>
    <row r="155" spans="4:18" x14ac:dyDescent="0.3">
      <c r="D155" s="18">
        <f t="shared" si="22"/>
        <v>44452</v>
      </c>
      <c r="F155" s="2">
        <v>109432</v>
      </c>
      <c r="G155" s="3"/>
      <c r="H155" s="3"/>
      <c r="I155" s="3"/>
      <c r="J155" s="3">
        <f t="shared" si="20"/>
        <v>8111205</v>
      </c>
      <c r="K155" s="3"/>
      <c r="L155" s="4">
        <f t="shared" si="21"/>
        <v>1.3675969063356334E-2</v>
      </c>
      <c r="M155" s="3"/>
      <c r="N155" s="3"/>
      <c r="O155" s="3"/>
      <c r="P155" s="3">
        <f t="shared" si="19"/>
        <v>822378</v>
      </c>
      <c r="Q155" s="13"/>
    </row>
    <row r="156" spans="4:18" x14ac:dyDescent="0.3">
      <c r="D156" s="18">
        <f t="shared" si="22"/>
        <v>44453</v>
      </c>
      <c r="F156" s="2">
        <v>142059</v>
      </c>
      <c r="G156" s="3"/>
      <c r="H156" s="3"/>
      <c r="I156" s="3"/>
      <c r="J156" s="3">
        <f t="shared" si="20"/>
        <v>8253264</v>
      </c>
      <c r="K156" s="3"/>
      <c r="L156" s="4">
        <f t="shared" si="21"/>
        <v>1.7513920558042857E-2</v>
      </c>
      <c r="M156" s="3"/>
      <c r="N156" s="3"/>
      <c r="O156" s="3"/>
      <c r="P156" s="3">
        <f t="shared" si="19"/>
        <v>848661</v>
      </c>
      <c r="Q156" s="13"/>
    </row>
    <row r="157" spans="4:18" x14ac:dyDescent="0.3">
      <c r="D157" s="18">
        <f t="shared" si="22"/>
        <v>44454</v>
      </c>
      <c r="F157" s="2">
        <v>164509</v>
      </c>
      <c r="G157" s="3"/>
      <c r="H157" s="3"/>
      <c r="I157" s="3"/>
      <c r="J157" s="3">
        <f t="shared" si="20"/>
        <v>8417773</v>
      </c>
      <c r="K157" s="3"/>
      <c r="L157" s="4">
        <f t="shared" si="21"/>
        <v>1.9932598787582707E-2</v>
      </c>
      <c r="M157" s="3"/>
      <c r="N157" s="3"/>
      <c r="O157" s="3"/>
      <c r="P157" s="3">
        <f t="shared" si="19"/>
        <v>855411</v>
      </c>
      <c r="Q157" s="13"/>
    </row>
    <row r="158" spans="4:18" x14ac:dyDescent="0.3">
      <c r="D158" s="18">
        <f t="shared" si="22"/>
        <v>44455</v>
      </c>
      <c r="F158" s="2">
        <v>151142</v>
      </c>
      <c r="G158" s="3"/>
      <c r="H158" s="3"/>
      <c r="I158" s="3"/>
      <c r="J158" s="3">
        <f t="shared" si="20"/>
        <v>8568915</v>
      </c>
      <c r="K158" s="3"/>
      <c r="L158" s="4">
        <f t="shared" si="21"/>
        <v>1.7955105227950432E-2</v>
      </c>
      <c r="M158" s="3"/>
      <c r="N158" s="3"/>
      <c r="O158" s="3"/>
      <c r="P158" s="3">
        <f t="shared" si="19"/>
        <v>845805</v>
      </c>
      <c r="Q158" s="13"/>
    </row>
    <row r="159" spans="4:18" x14ac:dyDescent="0.3">
      <c r="D159" s="18">
        <f t="shared" si="22"/>
        <v>44456</v>
      </c>
      <c r="F159" s="2">
        <v>158156</v>
      </c>
      <c r="G159" s="3"/>
      <c r="H159" s="3"/>
      <c r="I159" s="3"/>
      <c r="J159" s="3">
        <f t="shared" si="20"/>
        <v>8727071</v>
      </c>
      <c r="K159" s="3"/>
      <c r="L159" s="4">
        <f t="shared" si="21"/>
        <v>1.8456945832698773E-2</v>
      </c>
      <c r="M159" s="3"/>
      <c r="N159" s="3"/>
      <c r="O159" s="3"/>
      <c r="P159" s="3">
        <f t="shared" si="19"/>
        <v>832836</v>
      </c>
      <c r="Q159" s="13"/>
    </row>
    <row r="160" spans="4:18" x14ac:dyDescent="0.3">
      <c r="D160" s="18">
        <f t="shared" si="22"/>
        <v>44457</v>
      </c>
      <c r="F160" s="2">
        <v>64559</v>
      </c>
      <c r="G160" s="3"/>
      <c r="H160" s="3"/>
      <c r="I160" s="3"/>
      <c r="J160" s="3">
        <f t="shared" si="20"/>
        <v>8791630</v>
      </c>
      <c r="K160" s="3"/>
      <c r="L160" s="4">
        <f t="shared" si="21"/>
        <v>7.3975564081007247E-3</v>
      </c>
      <c r="M160" s="3"/>
      <c r="N160" s="3"/>
      <c r="O160" s="3"/>
      <c r="P160" s="3">
        <f t="shared" si="19"/>
        <v>825307</v>
      </c>
      <c r="Q160" s="13"/>
    </row>
    <row r="161" spans="4:20" x14ac:dyDescent="0.3">
      <c r="D161" s="1">
        <f t="shared" si="22"/>
        <v>44458</v>
      </c>
      <c r="F161" s="2">
        <v>36497</v>
      </c>
      <c r="G161" s="3"/>
      <c r="H161" s="3"/>
      <c r="I161" s="3"/>
      <c r="J161" s="3">
        <f t="shared" si="20"/>
        <v>8828127</v>
      </c>
      <c r="K161" s="3"/>
      <c r="L161" s="4">
        <f t="shared" si="21"/>
        <v>4.1513348491690394E-3</v>
      </c>
      <c r="M161" s="3"/>
      <c r="N161" s="3"/>
      <c r="O161" s="3"/>
      <c r="P161" s="17">
        <f t="shared" si="19"/>
        <v>826354</v>
      </c>
      <c r="Q161" s="10">
        <f>+$P$7-P161</f>
        <v>-350659</v>
      </c>
      <c r="R161" s="11">
        <f>+Q161/P$7</f>
        <v>-0.73715090551719065</v>
      </c>
    </row>
    <row r="162" spans="4:20" x14ac:dyDescent="0.3">
      <c r="D162" s="18">
        <f t="shared" si="22"/>
        <v>44459</v>
      </c>
      <c r="F162" s="2">
        <v>86072</v>
      </c>
      <c r="G162" s="3"/>
      <c r="H162" s="3"/>
      <c r="I162" s="3"/>
      <c r="J162" s="3">
        <f t="shared" si="20"/>
        <v>8914199</v>
      </c>
      <c r="K162" s="3"/>
      <c r="L162" s="4">
        <f t="shared" si="21"/>
        <v>9.7497464637742517E-3</v>
      </c>
      <c r="M162" s="3"/>
      <c r="N162" s="3"/>
      <c r="O162" s="3"/>
      <c r="P162" s="3">
        <f t="shared" ref="P162:P168" si="23">SUM(F156:F162)</f>
        <v>802994</v>
      </c>
      <c r="Q162" s="9"/>
    </row>
    <row r="163" spans="4:20" x14ac:dyDescent="0.3">
      <c r="D163" s="18">
        <f t="shared" si="22"/>
        <v>44460</v>
      </c>
      <c r="F163" s="2">
        <v>120579</v>
      </c>
      <c r="G163" s="3"/>
      <c r="H163" s="3"/>
      <c r="I163" s="3"/>
      <c r="J163" s="3">
        <f t="shared" si="20"/>
        <v>9034778</v>
      </c>
      <c r="K163" s="3"/>
      <c r="L163" s="4">
        <f t="shared" si="21"/>
        <v>1.3526621965697648E-2</v>
      </c>
      <c r="M163" s="3"/>
      <c r="N163" s="3"/>
      <c r="O163" s="3"/>
      <c r="P163" s="3">
        <f t="shared" si="23"/>
        <v>781514</v>
      </c>
    </row>
    <row r="164" spans="4:20" x14ac:dyDescent="0.3">
      <c r="D164" s="18">
        <f t="shared" si="22"/>
        <v>44461</v>
      </c>
      <c r="F164" s="2">
        <v>133620</v>
      </c>
      <c r="G164" s="3"/>
      <c r="H164" s="3"/>
      <c r="I164" s="3"/>
      <c r="J164" s="3">
        <f t="shared" si="20"/>
        <v>9168398</v>
      </c>
      <c r="K164" s="3"/>
      <c r="L164" s="4">
        <f t="shared" si="21"/>
        <v>1.4789516687626415E-2</v>
      </c>
      <c r="M164" s="3"/>
      <c r="N164" s="3"/>
      <c r="O164" s="3"/>
      <c r="P164" s="3">
        <f t="shared" si="23"/>
        <v>750625</v>
      </c>
    </row>
    <row r="165" spans="4:20" x14ac:dyDescent="0.3">
      <c r="D165" s="18">
        <f t="shared" si="22"/>
        <v>44462</v>
      </c>
      <c r="F165" s="2">
        <v>127463</v>
      </c>
      <c r="G165" s="3"/>
      <c r="H165" s="3"/>
      <c r="I165" s="3"/>
      <c r="J165" s="3">
        <f t="shared" si="20"/>
        <v>9295861</v>
      </c>
      <c r="K165" s="3"/>
      <c r="L165" s="4">
        <f t="shared" si="21"/>
        <v>1.3902428755819719E-2</v>
      </c>
      <c r="M165" s="3"/>
      <c r="N165" s="3"/>
      <c r="O165" s="3"/>
      <c r="P165" s="3">
        <f t="shared" si="23"/>
        <v>726946</v>
      </c>
    </row>
    <row r="166" spans="4:20" x14ac:dyDescent="0.3">
      <c r="D166" s="18">
        <f t="shared" si="22"/>
        <v>44463</v>
      </c>
      <c r="F166" s="2">
        <v>131007</v>
      </c>
      <c r="G166" s="3"/>
      <c r="H166" s="3"/>
      <c r="I166" s="3"/>
      <c r="J166" s="3">
        <f t="shared" si="20"/>
        <v>9426868</v>
      </c>
      <c r="K166" s="3"/>
      <c r="L166" s="4">
        <f t="shared" si="21"/>
        <v>1.4093046356867858E-2</v>
      </c>
      <c r="M166" s="3"/>
      <c r="N166" s="3"/>
      <c r="O166" s="3"/>
      <c r="P166" s="3">
        <f t="shared" si="23"/>
        <v>699797</v>
      </c>
    </row>
    <row r="167" spans="4:20" x14ac:dyDescent="0.3">
      <c r="D167" s="18">
        <f t="shared" si="22"/>
        <v>44464</v>
      </c>
      <c r="F167" s="2">
        <v>84779</v>
      </c>
      <c r="G167" s="3"/>
      <c r="H167" s="3"/>
      <c r="I167" s="3"/>
      <c r="J167" s="3">
        <f t="shared" si="20"/>
        <v>9511647</v>
      </c>
      <c r="K167" s="3"/>
      <c r="L167" s="4">
        <f t="shared" si="21"/>
        <v>8.9933369174152004E-3</v>
      </c>
      <c r="M167" s="3"/>
      <c r="N167" s="3"/>
      <c r="O167" s="3"/>
      <c r="P167" s="3">
        <f t="shared" si="23"/>
        <v>720017</v>
      </c>
    </row>
    <row r="168" spans="4:20" x14ac:dyDescent="0.3">
      <c r="D168" s="1">
        <f t="shared" si="22"/>
        <v>44465</v>
      </c>
      <c r="F168" s="2">
        <v>58622</v>
      </c>
      <c r="G168" s="3"/>
      <c r="H168" s="3"/>
      <c r="I168" s="3"/>
      <c r="J168" s="3">
        <f t="shared" si="20"/>
        <v>9570269</v>
      </c>
      <c r="K168" s="3"/>
      <c r="L168" s="4">
        <f t="shared" si="21"/>
        <v>6.16318078246596E-3</v>
      </c>
      <c r="M168" s="3"/>
      <c r="N168" s="3"/>
      <c r="O168" s="3"/>
      <c r="P168" s="17">
        <f t="shared" si="23"/>
        <v>742142</v>
      </c>
      <c r="Q168" s="10">
        <f>+$P$7-P168</f>
        <v>-266447</v>
      </c>
      <c r="R168" s="11">
        <f>+Q168/P$7</f>
        <v>-0.56012150642743774</v>
      </c>
      <c r="T168" s="20">
        <f>+(P161-P168)/P161</f>
        <v>0.10190789903600636</v>
      </c>
    </row>
    <row r="169" spans="4:20" x14ac:dyDescent="0.3">
      <c r="D169" s="18">
        <f t="shared" si="22"/>
        <v>44466</v>
      </c>
      <c r="F169" s="2">
        <v>81409</v>
      </c>
      <c r="G169" s="3"/>
      <c r="H169" s="3"/>
      <c r="I169" s="3"/>
      <c r="J169" s="3">
        <f t="shared" si="20"/>
        <v>9651678</v>
      </c>
      <c r="K169" s="3"/>
      <c r="L169" s="4">
        <f t="shared" si="21"/>
        <v>8.5064484603306345E-3</v>
      </c>
      <c r="M169" s="3"/>
      <c r="N169" s="3"/>
      <c r="O169" s="3"/>
      <c r="P169" s="3">
        <f t="shared" ref="P169:P175" si="24">SUM(F163:F169)</f>
        <v>737479</v>
      </c>
    </row>
    <row r="170" spans="4:20" x14ac:dyDescent="0.3">
      <c r="D170" s="18">
        <f t="shared" si="22"/>
        <v>44467</v>
      </c>
      <c r="F170" s="2">
        <v>105633</v>
      </c>
      <c r="G170" s="3"/>
      <c r="H170" s="3"/>
      <c r="I170" s="3"/>
      <c r="J170" s="3">
        <f t="shared" si="20"/>
        <v>9757311</v>
      </c>
      <c r="K170" s="3"/>
      <c r="L170" s="4">
        <f t="shared" si="21"/>
        <v>1.0944521771240192E-2</v>
      </c>
      <c r="M170" s="3"/>
      <c r="N170" s="3"/>
      <c r="O170" s="3"/>
      <c r="P170" s="3">
        <f t="shared" si="24"/>
        <v>722533</v>
      </c>
    </row>
    <row r="171" spans="4:20" x14ac:dyDescent="0.3">
      <c r="D171" s="18">
        <f t="shared" si="22"/>
        <v>44468</v>
      </c>
      <c r="F171" s="2">
        <v>123276</v>
      </c>
      <c r="G171" s="3"/>
      <c r="H171" s="3"/>
      <c r="I171" s="3"/>
      <c r="J171" s="3">
        <f t="shared" si="20"/>
        <v>9880587</v>
      </c>
      <c r="K171" s="3"/>
      <c r="L171" s="4">
        <f t="shared" si="21"/>
        <v>1.2634218587477637E-2</v>
      </c>
      <c r="M171" s="3"/>
      <c r="N171" s="3"/>
      <c r="O171" s="3"/>
      <c r="P171" s="3">
        <f t="shared" si="24"/>
        <v>712189</v>
      </c>
    </row>
    <row r="172" spans="4:20" x14ac:dyDescent="0.3">
      <c r="D172" s="18">
        <f t="shared" si="22"/>
        <v>44469</v>
      </c>
      <c r="F172" s="2">
        <v>113922</v>
      </c>
      <c r="G172" s="3"/>
      <c r="H172" s="3"/>
      <c r="I172" s="3"/>
      <c r="J172" s="3">
        <f t="shared" si="20"/>
        <v>9994509</v>
      </c>
      <c r="K172" s="3"/>
      <c r="L172" s="4">
        <f t="shared" si="21"/>
        <v>1.1529881777266876E-2</v>
      </c>
      <c r="M172" s="3"/>
      <c r="N172" s="3"/>
      <c r="O172" s="3"/>
      <c r="P172" s="3">
        <f t="shared" si="24"/>
        <v>698648</v>
      </c>
    </row>
    <row r="173" spans="4:20" x14ac:dyDescent="0.3">
      <c r="D173" s="18">
        <f t="shared" si="22"/>
        <v>44470</v>
      </c>
      <c r="F173" s="2">
        <v>120876</v>
      </c>
      <c r="G173" s="3"/>
      <c r="H173" s="3"/>
      <c r="I173" s="3"/>
      <c r="J173" s="3">
        <f t="shared" si="20"/>
        <v>10115385</v>
      </c>
      <c r="K173" s="3"/>
      <c r="L173" s="4">
        <f t="shared" si="21"/>
        <v>1.2094240947704385E-2</v>
      </c>
      <c r="M173" s="3"/>
      <c r="N173" s="3"/>
      <c r="O173" s="3"/>
      <c r="P173" s="3">
        <f t="shared" si="24"/>
        <v>688517</v>
      </c>
    </row>
    <row r="174" spans="4:20" x14ac:dyDescent="0.3">
      <c r="D174" s="18">
        <f t="shared" si="22"/>
        <v>44471</v>
      </c>
      <c r="F174" s="2">
        <v>46482</v>
      </c>
      <c r="G174" s="3"/>
      <c r="H174" s="3"/>
      <c r="I174" s="3"/>
      <c r="J174" s="3">
        <f t="shared" si="20"/>
        <v>10161867</v>
      </c>
      <c r="K174" s="3"/>
      <c r="L174" s="4">
        <f t="shared" si="21"/>
        <v>4.5951785325027174E-3</v>
      </c>
      <c r="M174" s="3"/>
      <c r="N174" s="3"/>
      <c r="O174" s="3"/>
      <c r="P174" s="3">
        <f t="shared" si="24"/>
        <v>650220</v>
      </c>
    </row>
    <row r="175" spans="4:20" x14ac:dyDescent="0.3">
      <c r="D175" s="18">
        <f t="shared" si="22"/>
        <v>44472</v>
      </c>
      <c r="F175" s="2">
        <v>26933</v>
      </c>
      <c r="G175" s="3"/>
      <c r="H175" s="3"/>
      <c r="I175" s="3"/>
      <c r="J175" s="3">
        <f t="shared" si="20"/>
        <v>10188800</v>
      </c>
      <c r="K175" s="3"/>
      <c r="L175" s="4">
        <f t="shared" si="21"/>
        <v>2.650398789907406E-3</v>
      </c>
      <c r="M175" s="3"/>
      <c r="N175" s="3"/>
      <c r="O175" s="3"/>
      <c r="P175" s="3">
        <f t="shared" si="24"/>
        <v>618531</v>
      </c>
      <c r="Q175" s="10">
        <f>+$P$7-P175</f>
        <v>-142836</v>
      </c>
      <c r="R175" s="11">
        <f>+Q175/P$7</f>
        <v>-0.30026802888405385</v>
      </c>
      <c r="T175" s="20">
        <f>+(P168-P175)/P168</f>
        <v>0.16655976888519985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dcterms:created xsi:type="dcterms:W3CDTF">2021-05-11T00:50:37Z</dcterms:created>
  <dcterms:modified xsi:type="dcterms:W3CDTF">2021-10-04T23:29:42Z</dcterms:modified>
</cp:coreProperties>
</file>